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WIP Schedule" sheetId="2" state="visible" r:id="rId4"/>
    <sheet name="Fade Analysis" sheetId="3" state="visible" r:id="rId5"/>
    <sheet name="Red Flags" sheetId="4" state="visible" r:id="rId6"/>
    <sheet name="Cash Bridge" sheetId="5" state="visible" r:id="rId7"/>
  </sheets>
  <definedNames>
    <definedName function="false" hidden="false" localSheetId="2" name="_xlnm.Print_Area" vbProcedure="false">'Fade Analysis'!$A$1:$L$33</definedName>
    <definedName function="false" hidden="false" localSheetId="2" name="_xlnm.Print_Titles" vbProcedure="false">'Fade Analysis'!$6:$6</definedName>
    <definedName function="false" hidden="false" localSheetId="0" name="_xlnm.Print_Area" vbProcedure="false">Instructions!$A$1:$C$40</definedName>
    <definedName function="false" hidden="false" localSheetId="3" name="_xlnm.Print_Titles" vbProcedure="false">'Red Flags'!$10:$10</definedName>
    <definedName function="false" hidden="false" localSheetId="1" name="_xlnm.Print_Area" vbProcedure="false">'WIP Schedule'!$A$1:$U$35</definedName>
    <definedName function="false" hidden="false" localSheetId="1" name="_xlnm.Print_Titles" vbProcedure="false">'WIP Schedule'!$6:$6</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H8" authorId="0">
      <text>
        <r>
          <rPr>
            <sz val="10"/>
            <rFont val="Arial"/>
            <family val="2"/>
          </rPr>
          <t xml:space="preserve">Estimated cost at bid should include the budgeted cost of approved change orders, so that it stays comparable to total contract value in column G.</t>
        </r>
      </text>
    </comment>
    <comment ref="J8" authorId="0">
      <text>
        <r>
          <rPr>
            <sz val="10"/>
            <rFont val="Arial"/>
            <family val="2"/>
          </rPr>
          <t xml:space="preserve">Estimated cost to complete is the remaining cost to finish the job — a judgment by the project manager, reviewed monthly. It is NOT the original budget less cost incurred to date.</t>
        </r>
      </text>
    </comment>
  </commentList>
</comments>
</file>

<file path=xl/sharedStrings.xml><?xml version="1.0" encoding="utf-8"?>
<sst xmlns="http://schemas.openxmlformats.org/spreadsheetml/2006/main" count="165" uniqueCount="157">
  <si>
    <t xml:space="preserve">  WIP REPORTING PACKAGE</t>
  </si>
  <si>
    <t xml:space="preserve">The Harbor Group  ·  theharbor.group  ·  313-307-6755</t>
  </si>
  <si>
    <t xml:space="preserve">How to use this workbook</t>
  </si>
  <si>
    <t xml:space="preserve">Four tabs. Enter data on the WIP Schedule and the Cash Bridge; the other two calculate from it.</t>
  </si>
  <si>
    <t xml:space="preserve">1.  WIP Schedule</t>
  </si>
  <si>
    <t xml:space="preserve">The core job-level schedule. One row per open job. Enter the blue cells; everything else calculates.</t>
  </si>
  <si>
    <t xml:space="preserve">2.  Fade Analysis</t>
  </si>
  <si>
    <t xml:space="preserve">Month-over-month margin movement. Enter last month's estimated total cost per job; the rest pulls from the WIP Schedule.</t>
  </si>
  <si>
    <t xml:space="preserve">3.  Red Flags</t>
  </si>
  <si>
    <t xml:space="preserve">Automatic review of every job against seven warning signs. Thresholds are adjustable at the top of the tab.</t>
  </si>
  <si>
    <t xml:space="preserve">4.  Cash Bridge</t>
  </si>
  <si>
    <t xml:space="preserve">Turns the WIP schedule into a rolling 13-week cash forecast.</t>
  </si>
  <si>
    <t xml:space="preserve">Cell color key</t>
  </si>
  <si>
    <t xml:space="preserve">Blue text on shaded fill</t>
  </si>
  <si>
    <t xml:space="preserve">You enter this. Hardcoded input.</t>
  </si>
  <si>
    <t xml:space="preserve">Black text</t>
  </si>
  <si>
    <t xml:space="preserve">Calculated. Do not overwrite — you will break the schedule.</t>
  </si>
  <si>
    <t xml:space="preserve">Green text</t>
  </si>
  <si>
    <t xml:space="preserve">Pulled from another tab. Do not overwrite.</t>
  </si>
  <si>
    <t xml:space="preserve">The four numbers that drive everything</t>
  </si>
  <si>
    <t xml:space="preserve">Per job, the schedule needs only these four to work. Everything else on the tab is identification or presentation.</t>
  </si>
  <si>
    <t xml:space="preserve">Total contract value</t>
  </si>
  <si>
    <t xml:space="preserve">Original contract plus approved change orders only. Unapproved change orders do not belong here.</t>
  </si>
  <si>
    <t xml:space="preserve">Estimated cost at bid</t>
  </si>
  <si>
    <t xml:space="preserve">What the job was budgeted to cost, including the budget for approved change orders. This is the baseline fade is measured against.</t>
  </si>
  <si>
    <t xml:space="preserve">Cost incurred to date</t>
  </si>
  <si>
    <t xml:space="preserve">Actual job cost posted through the period end, including accrued costs not yet invoiced by vendors.</t>
  </si>
  <si>
    <t xml:space="preserve">Estimated cost to complete</t>
  </si>
  <si>
    <t xml:space="preserve">The remaining cost to finish. This is a judgment made by the person who can see the job — not the original budget less what has been spent.</t>
  </si>
  <si>
    <t xml:space="preserve">The rule that makes this work</t>
  </si>
  <si>
    <t xml:space="preserve">The estimate to complete must be reviewed monthly by the project manager and the change from last month explained. If the ETC never moves, the schedule is arithmetic, not information — and it will read as flattering right up until the job closes.</t>
  </si>
  <si>
    <t xml:space="preserve">Before you report</t>
  </si>
  <si>
    <t xml:space="preserve">Tie to the general ledger</t>
  </si>
  <si>
    <t xml:space="preserve">Total earned revenue and total cost incurred should agree to the income statement. Underbillings and overbillings should agree to the contract asset and contract liability balances on the balance sheet.</t>
  </si>
  <si>
    <t xml:space="preserve">Read it job by job</t>
  </si>
  <si>
    <t xml:space="preserve">Underbillings and overbillings net against each other. Two jobs that net to nothing are usually the two that need attention.</t>
  </si>
  <si>
    <t xml:space="preserve">Check the flags tab</t>
  </si>
  <si>
    <t xml:space="preserve">Anything flagged gets an explanation before the schedule is issued — to management, the bank, or the surety.</t>
  </si>
  <si>
    <t xml:space="preserve">Example rows</t>
  </si>
  <si>
    <t xml:space="preserve">Rows 8 and 9 of the WIP Schedule are worked examples from The Harbor Group's WIP case study. Both jobs are 75% complete and look identical in a billing report. Delete both rows before entering live data.</t>
  </si>
  <si>
    <t xml:space="preserve">Prepared by The Harbor Group. This template is provided for general information and is not accounting advice. The Harbor Group is a consulting firm and not a Certified Public Accounting (CPA) firm.</t>
  </si>
  <si>
    <t xml:space="preserve">  WORK IN PROCESS SCHEDULE</t>
  </si>
  <si>
    <t xml:space="preserve">Company:</t>
  </si>
  <si>
    <t xml:space="preserve">[Enter company name]</t>
  </si>
  <si>
    <t xml:space="preserve">Period ending:</t>
  </si>
  <si>
    <t xml:space="preserve">[mm/dd/yyyy]</t>
  </si>
  <si>
    <t xml:space="preserve">Blue shaded cells are inputs. All other columns calculate — do not overwrite them. Percent complete is cost incurred ÷ estimated total cost; earned revenue is total contract value × percent complete.</t>
  </si>
  <si>
    <t xml:space="preserve">Job #</t>
  </si>
  <si>
    <t xml:space="preserve">Job Name</t>
  </si>
  <si>
    <t xml:space="preserve">Project Manager</t>
  </si>
  <si>
    <t xml:space="preserve">Status</t>
  </si>
  <si>
    <t xml:space="preserve">Original Contract Value</t>
  </si>
  <si>
    <t xml:space="preserve">Approved Change Orders</t>
  </si>
  <si>
    <t xml:space="preserve">Total Contract Value</t>
  </si>
  <si>
    <t xml:space="preserve">Estimated Cost at Bid</t>
  </si>
  <si>
    <t xml:space="preserve">Cost Incurred to Date</t>
  </si>
  <si>
    <t xml:space="preserve">Estimated Cost to Complete</t>
  </si>
  <si>
    <t xml:space="preserve">Estimated Total Cost</t>
  </si>
  <si>
    <t xml:space="preserve">Percent Complete</t>
  </si>
  <si>
    <t xml:space="preserve">Earned Revenue to Date</t>
  </si>
  <si>
    <t xml:space="preserve">Billed to Date</t>
  </si>
  <si>
    <t xml:space="preserve">Over Billing</t>
  </si>
  <si>
    <t xml:space="preserve">(Under) Billing</t>
  </si>
  <si>
    <t xml:space="preserve">Gross Margin at Bid</t>
  </si>
  <si>
    <t xml:space="preserve">Gross Margin Current</t>
  </si>
  <si>
    <t xml:space="preserve">Margin Fade $</t>
  </si>
  <si>
    <t xml:space="preserve">Retainage Held</t>
  </si>
  <si>
    <t xml:space="preserve">Last ETC Review</t>
  </si>
  <si>
    <t xml:space="preserve">2601</t>
  </si>
  <si>
    <t xml:space="preserve">Job A — EXAMPLE (underbilled)</t>
  </si>
  <si>
    <t xml:space="preserve">R. Alvarez</t>
  </si>
  <si>
    <t xml:space="preserve">Active</t>
  </si>
  <si>
    <t xml:space="preserve">2602</t>
  </si>
  <si>
    <t xml:space="preserve">Job B — EXAMPLE (margin fade)</t>
  </si>
  <si>
    <t xml:space="preserve">D. Whitfield</t>
  </si>
  <si>
    <t xml:space="preserve">TOTAL</t>
  </si>
  <si>
    <t xml:space="preserve">Tie-out: total earned revenue (column M) and total cost incurred (column I) should agree to the income statement. Total (under) billing (column P) is the contract asset; total over billing (column O) is the contract liability.</t>
  </si>
  <si>
    <t xml:space="preserve">  MARGIN FADE ANALYSIS</t>
  </si>
  <si>
    <t xml:space="preserve">Enter last month's estimated total cost per job in the blue column. Everything else pulls from the WIP Schedule. Negative values in the last two columns are fade — margin that has been lost since the prior month or since bid.</t>
  </si>
  <si>
    <t xml:space="preserve">Est. Total Cost — at Bid</t>
  </si>
  <si>
    <t xml:space="preserve">Est. Total Cost — Prior Month</t>
  </si>
  <si>
    <t xml:space="preserve">Est. Total Cost — Current</t>
  </si>
  <si>
    <t xml:space="preserve">Cost Change This Month</t>
  </si>
  <si>
    <t xml:space="preserve">GM % at Bid</t>
  </si>
  <si>
    <t xml:space="preserve">GM % Prior Month</t>
  </si>
  <si>
    <t xml:space="preserve">GM % Current</t>
  </si>
  <si>
    <t xml:space="preserve">Margin Change This Month $</t>
  </si>
  <si>
    <t xml:space="preserve">Cumulative Fade from Bid $</t>
  </si>
  <si>
    <t xml:space="preserve">  RED FLAG REVIEW</t>
  </si>
  <si>
    <t xml:space="preserve">Thresholds</t>
  </si>
  <si>
    <t xml:space="preserve">Underbilling flagged above</t>
  </si>
  <si>
    <t xml:space="preserve">Percent of total contract value</t>
  </si>
  <si>
    <t xml:space="preserve">Overbilling flagged above</t>
  </si>
  <si>
    <t xml:space="preserve">Margin fade flagged above</t>
  </si>
  <si>
    <t xml:space="preserve">Percentage points lost since bid</t>
  </si>
  <si>
    <t xml:space="preserve">ETC review considered stale after</t>
  </si>
  <si>
    <t xml:space="preserve">Days since last review</t>
  </si>
  <si>
    <t xml:space="preserve">Flags</t>
  </si>
  <si>
    <t xml:space="preserve">1. Underbilled</t>
  </si>
  <si>
    <t xml:space="preserve">2. Heavy Overbilling</t>
  </si>
  <si>
    <t xml:space="preserve">3. Margin Fade</t>
  </si>
  <si>
    <t xml:space="preserve">4. ETC Never Revised</t>
  </si>
  <si>
    <t xml:space="preserve">5. Stale ETC Review</t>
  </si>
  <si>
    <t xml:space="preserve">6. Parked at 95–99%</t>
  </si>
  <si>
    <t xml:space="preserve">7. Cost, No Contract Value</t>
  </si>
  <si>
    <t xml:space="preserve">What each flag means</t>
  </si>
  <si>
    <t xml:space="preserve">1.  Underbilled — earned revenue exceeds billings by more than the threshold. Billing is lagging production, or work is being performed against unapproved change orders.</t>
  </si>
  <si>
    <t xml:space="preserve">2.  Heavy overbilling — billings exceed earned revenue by more than the threshold. The cash is real but borrowed from work not yet performed; it reverses at closeout.</t>
  </si>
  <si>
    <t xml:space="preserve">3.  Margin fade — current gross margin has fallen below bid margin by more than the threshold. The estimate to complete is catching up to conditions, or the bid was wrong.</t>
  </si>
  <si>
    <t xml:space="preserve">4.  ETC never revised — estimated total cost still equals the bid estimate on a job more than 25% complete. Nobody is re-estimating.</t>
  </si>
  <si>
    <t xml:space="preserve">5.  Stale ETC review — no documented review within the threshold number of days.</t>
  </si>
  <si>
    <t xml:space="preserve">6.  Parked at 95–99% — closeout, punch list, warranty, and demobilization costs that were never estimated.</t>
  </si>
  <si>
    <t xml:space="preserve">7.  Cost with no contract value — cost incurred against a job with no contract value recorded. Unapproved or unpriced change order work.</t>
  </si>
  <si>
    <t xml:space="preserve">  13-WEEK CASH BRIDGE</t>
  </si>
  <si>
    <t xml:space="preserve">Receipts are driven by the WIP schedule: underbillings are billable now, progress billings follow the work, and retainage releases at closeout. The pool figures below pull from the WIP Schedule and are shown so the weekly plan can be checked against them.</t>
  </si>
  <si>
    <t xml:space="preserve">Week ending</t>
  </si>
  <si>
    <t xml:space="preserve">Week 1</t>
  </si>
  <si>
    <t xml:space="preserve">Week 2</t>
  </si>
  <si>
    <t xml:space="preserve">Week 3</t>
  </si>
  <si>
    <t xml:space="preserve">Week 4</t>
  </si>
  <si>
    <t xml:space="preserve">Week 5</t>
  </si>
  <si>
    <t xml:space="preserve">Week 6</t>
  </si>
  <si>
    <t xml:space="preserve">Week 7</t>
  </si>
  <si>
    <t xml:space="preserve">Week 8</t>
  </si>
  <si>
    <t xml:space="preserve">Week 9</t>
  </si>
  <si>
    <t xml:space="preserve">Week 10</t>
  </si>
  <si>
    <t xml:space="preserve">Week 11</t>
  </si>
  <si>
    <t xml:space="preserve">Week 12</t>
  </si>
  <si>
    <t xml:space="preserve">Week 13</t>
  </si>
  <si>
    <t xml:space="preserve">Date</t>
  </si>
  <si>
    <t xml:space="preserve">RECEIPTS</t>
  </si>
  <si>
    <t xml:space="preserve">Collections on existing receivables</t>
  </si>
  <si>
    <t xml:space="preserve">Underbilling catch-up billings</t>
  </si>
  <si>
    <t xml:space="preserve">Progress billings — projected</t>
  </si>
  <si>
    <t xml:space="preserve">Retainage released</t>
  </si>
  <si>
    <t xml:space="preserve">Other receipts</t>
  </si>
  <si>
    <t xml:space="preserve">Total receipts</t>
  </si>
  <si>
    <t xml:space="preserve">DISBURSEMENTS</t>
  </si>
  <si>
    <t xml:space="preserve">Payroll and burden</t>
  </si>
  <si>
    <t xml:space="preserve">Material purchases</t>
  </si>
  <si>
    <t xml:space="preserve">Subcontractors</t>
  </si>
  <si>
    <t xml:space="preserve">Equipment and rentals</t>
  </si>
  <si>
    <t xml:space="preserve">Overhead and G&amp;A</t>
  </si>
  <si>
    <t xml:space="preserve">Debt service and leases</t>
  </si>
  <si>
    <t xml:space="preserve">Taxes and other</t>
  </si>
  <si>
    <t xml:space="preserve">Total disbursements</t>
  </si>
  <si>
    <t xml:space="preserve">Net cash flow</t>
  </si>
  <si>
    <t xml:space="preserve">Beginning cash</t>
  </si>
  <si>
    <t xml:space="preserve">Ending cash</t>
  </si>
  <si>
    <t xml:space="preserve">Line of credit — available</t>
  </si>
  <si>
    <t xml:space="preserve">Total liquidity</t>
  </si>
  <si>
    <t xml:space="preserve">Check against the WIP Schedule</t>
  </si>
  <si>
    <t xml:space="preserve">Total underbillings — billable now</t>
  </si>
  <si>
    <t xml:space="preserve">Total overbillings — reverses at closeout</t>
  </si>
  <si>
    <t xml:space="preserve">Total retainage held</t>
  </si>
  <si>
    <t xml:space="preserve">Remaining cost to complete — all jobs</t>
  </si>
  <si>
    <t xml:space="preserve">Underbilling catch-up billings across the 13 weeks should not exceed total underbillings. Retainage released should tie to jobs actually reaching closeout in the period.</t>
  </si>
</sst>
</file>

<file path=xl/styles.xml><?xml version="1.0" encoding="utf-8"?>
<styleSheet xmlns="http://schemas.openxmlformats.org/spreadsheetml/2006/main">
  <numFmts count="7">
    <numFmt numFmtId="164" formatCode="General"/>
    <numFmt numFmtId="165" formatCode="\$#,##0;&quot;($&quot;#,##0\);\-"/>
    <numFmt numFmtId="166" formatCode="0.0%;\(0.0%\);\-"/>
    <numFmt numFmtId="167" formatCode="mm/dd/yyyy"/>
    <numFmt numFmtId="168" formatCode="0.0%"/>
    <numFmt numFmtId="169" formatCode="0"/>
    <numFmt numFmtId="170" formatCode="General"/>
  </numFmts>
  <fonts count="20">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i val="true"/>
      <sz val="9"/>
      <color rgb="FF999998"/>
      <name val="Arial"/>
      <family val="0"/>
      <charset val="1"/>
    </font>
    <font>
      <b val="true"/>
      <sz val="11"/>
      <color rgb="FF131E3D"/>
      <name val="Arial"/>
      <family val="0"/>
      <charset val="1"/>
    </font>
    <font>
      <sz val="10"/>
      <name val="Arial"/>
      <family val="0"/>
      <charset val="1"/>
    </font>
    <font>
      <b val="true"/>
      <sz val="10"/>
      <name val="Arial"/>
      <family val="0"/>
      <charset val="1"/>
    </font>
    <font>
      <sz val="10"/>
      <color rgb="FF0000FF"/>
      <name val="Arial"/>
      <family val="0"/>
      <charset val="1"/>
    </font>
    <font>
      <sz val="10"/>
      <color rgb="FF000000"/>
      <name val="Arial"/>
      <family val="0"/>
      <charset val="1"/>
    </font>
    <font>
      <sz val="10"/>
      <color rgb="FF008000"/>
      <name val="Arial"/>
      <family val="0"/>
      <charset val="1"/>
    </font>
    <font>
      <i val="true"/>
      <sz val="9"/>
      <color rgb="FF6D6F77"/>
      <name val="Arial"/>
      <family val="0"/>
      <charset val="1"/>
    </font>
    <font>
      <b val="true"/>
      <sz val="9"/>
      <name val="Arial"/>
      <family val="0"/>
      <charset val="1"/>
    </font>
    <font>
      <b val="true"/>
      <sz val="9"/>
      <color rgb="FFFFFFFF"/>
      <name val="Arial"/>
      <family val="0"/>
      <charset val="1"/>
    </font>
    <font>
      <sz val="10"/>
      <name val="Arial"/>
      <family val="2"/>
    </font>
    <font>
      <b val="true"/>
      <sz val="10"/>
      <color rgb="FF131E3D"/>
      <name val="Arial"/>
      <family val="0"/>
      <charset val="1"/>
    </font>
    <font>
      <sz val="9"/>
      <name val="Arial"/>
      <family val="0"/>
      <charset val="1"/>
    </font>
    <font>
      <b val="true"/>
      <sz val="10"/>
      <color rgb="FFB3261E"/>
      <name val="Arial"/>
      <family val="0"/>
      <charset val="1"/>
    </font>
    <font>
      <b val="true"/>
      <sz val="9"/>
      <color rgb="FF131E3D"/>
      <name val="Arial"/>
      <family val="0"/>
      <charset val="1"/>
    </font>
  </fonts>
  <fills count="5">
    <fill>
      <patternFill patternType="none"/>
    </fill>
    <fill>
      <patternFill patternType="gray125"/>
    </fill>
    <fill>
      <patternFill patternType="solid">
        <fgColor rgb="FF131E3D"/>
        <bgColor rgb="FF333333"/>
      </patternFill>
    </fill>
    <fill>
      <patternFill patternType="solid">
        <fgColor rgb="FFFFF9E3"/>
        <bgColor rgb="FFFFFFFF"/>
      </patternFill>
    </fill>
    <fill>
      <patternFill patternType="solid">
        <fgColor rgb="FFF2F3F5"/>
        <bgColor rgb="FFFFF9E3"/>
      </patternFill>
    </fill>
  </fills>
  <borders count="3">
    <border diagonalUp="false" diagonalDown="false">
      <left/>
      <right/>
      <top/>
      <bottom/>
      <diagonal/>
    </border>
    <border diagonalUp="false" diagonalDown="false">
      <left/>
      <right/>
      <top/>
      <bottom style="thin">
        <color rgb="FFD8DAE1"/>
      </bottom>
      <diagonal/>
    </border>
    <border diagonalUp="false" diagonalDown="false">
      <left/>
      <right/>
      <top style="thin">
        <color rgb="FF131E3D"/>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4" fillId="2" borderId="0" xfId="0" applyFont="true" applyBorder="false" applyAlignment="true" applyProtection="false">
      <alignment horizontal="left" vertical="bottom" textRotation="0" wrapText="true" indent="0" shrinkToFit="false"/>
      <protection locked="true" hidden="false"/>
    </xf>
    <xf numFmtId="164" fontId="14" fillId="2" borderId="0" xfId="0" applyFont="true" applyBorder="false" applyAlignment="true" applyProtection="false">
      <alignment horizontal="right" vertical="bottom" textRotation="0" wrapText="tru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7" fontId="9" fillId="3" borderId="1" xfId="0" applyFont="true" applyBorder="true" applyAlignment="false" applyProtection="false">
      <alignment horizontal="general" vertical="bottom" textRotation="0" wrapText="false" indent="0" shrinkToFit="false"/>
      <protection locked="true" hidden="false"/>
    </xf>
    <xf numFmtId="165" fontId="10" fillId="4" borderId="1" xfId="0" applyFont="true" applyBorder="true" applyAlignment="false" applyProtection="false">
      <alignment horizontal="general" vertical="bottom" textRotation="0" wrapText="false" indent="0" shrinkToFit="false"/>
      <protection locked="true" hidden="false"/>
    </xf>
    <xf numFmtId="166" fontId="10" fillId="4" borderId="1"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false" applyProtection="false">
      <alignment horizontal="general" vertical="bottom" textRotation="0" wrapText="false" indent="0" shrinkToFit="false"/>
      <protection locked="true" hidden="false"/>
    </xf>
    <xf numFmtId="166" fontId="8" fillId="0" borderId="2" xfId="0" applyFont="true" applyBorder="true" applyAlignment="false" applyProtection="false">
      <alignment horizontal="general" vertical="bottom" textRotation="0" wrapText="false" indent="0" shrinkToFit="false"/>
      <protection locked="true" hidden="false"/>
    </xf>
    <xf numFmtId="167" fontId="8" fillId="0" borderId="2" xfId="0" applyFont="true" applyBorder="true" applyAlignment="false" applyProtection="false">
      <alignment horizontal="general" vertical="bottom" textRotation="0" wrapText="false" indent="0" shrinkToFit="false"/>
      <protection locked="true" hidden="false"/>
    </xf>
    <xf numFmtId="164" fontId="14" fillId="2" borderId="0" xfId="0" applyFont="true" applyBorder="false" applyAlignment="true" applyProtection="false">
      <alignment horizontal="general" vertical="bottom"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8" fontId="9" fillId="3"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9" fontId="9" fillId="3" borderId="0" xfId="0" applyFont="true" applyBorder="false" applyAlignment="false" applyProtection="false">
      <alignment horizontal="general" vertical="bottom" textRotation="0" wrapText="false" indent="0" shrinkToFit="false"/>
      <protection locked="true" hidden="false"/>
    </xf>
    <xf numFmtId="164" fontId="14" fillId="2" borderId="0" xfId="0" applyFont="true" applyBorder="false" applyAlignment="true" applyProtection="false">
      <alignment horizontal="center" vertical="bottom" textRotation="0" wrapText="true" indent="0" shrinkToFit="false"/>
      <protection locked="true" hidden="false"/>
    </xf>
    <xf numFmtId="164" fontId="11" fillId="0" borderId="1" xfId="0" applyFont="true" applyBorder="true" applyAlignment="true" applyProtection="false">
      <alignment horizontal="left" vertical="bottom" textRotation="0" wrapText="false" indent="0" shrinkToFit="false"/>
      <protection locked="true" hidden="false"/>
    </xf>
    <xf numFmtId="170" fontId="16" fillId="0" borderId="1" xfId="0" applyFont="true" applyBorder="true" applyAlignment="true" applyProtection="false">
      <alignment horizontal="center" vertical="bottom" textRotation="0" wrapText="false" indent="0" shrinkToFit="false"/>
      <protection locked="true" hidden="false"/>
    </xf>
    <xf numFmtId="164" fontId="18" fillId="0" borderId="1" xfId="0" applyFont="true" applyBorder="true" applyAlignment="true" applyProtection="false">
      <alignment horizontal="center" vertical="bottom" textRotation="0" wrapText="false" indent="0" shrinkToFit="false"/>
      <protection locked="true" hidden="false"/>
    </xf>
    <xf numFmtId="164" fontId="11" fillId="4" borderId="1" xfId="0" applyFont="true" applyBorder="true" applyAlignment="true" applyProtection="false">
      <alignment horizontal="left" vertical="bottom" textRotation="0" wrapText="false" indent="0" shrinkToFit="false"/>
      <protection locked="true" hidden="false"/>
    </xf>
    <xf numFmtId="170" fontId="16" fillId="4" borderId="1" xfId="0" applyFont="true" applyBorder="true" applyAlignment="true" applyProtection="false">
      <alignment horizontal="center" vertical="bottom" textRotation="0" wrapText="false" indent="0" shrinkToFit="false"/>
      <protection locked="true" hidden="false"/>
    </xf>
    <xf numFmtId="164" fontId="18" fillId="4" borderId="1" xfId="0" applyFont="true" applyBorder="true" applyAlignment="true" applyProtection="false">
      <alignment horizontal="center"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4" fillId="2" borderId="0" xfId="0" applyFont="true" applyBorder="false" applyAlignment="true" applyProtection="false">
      <alignment horizontal="right" vertical="bottom" textRotation="0" wrapText="false" indent="0"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4" fontId="19"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E3"/>
      <rgbColor rgb="FFF2F3F5"/>
      <rgbColor rgb="FF660066"/>
      <rgbColor rgb="FFFF8080"/>
      <rgbColor rgb="FF0066CC"/>
      <rgbColor rgb="FFD8DA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D6F77"/>
      <rgbColor rgb="FF999998"/>
      <rgbColor rgb="FF131E3D"/>
      <rgbColor rgb="FF339966"/>
      <rgbColor rgb="FF003300"/>
      <rgbColor rgb="FF333300"/>
      <rgbColor rgb="FFB326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86"/>
  </cols>
  <sheetData>
    <row r="1" customFormat="false" ht="30" hidden="false" customHeight="true" outlineLevel="0" collapsed="false">
      <c r="A1" s="1" t="s">
        <v>0</v>
      </c>
      <c r="B1" s="1"/>
      <c r="C1" s="1"/>
      <c r="D1" s="1"/>
      <c r="E1" s="1"/>
      <c r="F1" s="1"/>
      <c r="G1" s="1"/>
      <c r="H1" s="1"/>
    </row>
    <row r="2" customFormat="false" ht="15" hidden="false" customHeight="false" outlineLevel="0" collapsed="false">
      <c r="A2" s="2" t="s">
        <v>1</v>
      </c>
    </row>
    <row r="4" customFormat="false" ht="15" hidden="false" customHeight="false" outlineLevel="0" collapsed="false">
      <c r="B4" s="3" t="s">
        <v>2</v>
      </c>
    </row>
    <row r="5" customFormat="false" ht="24" hidden="false" customHeight="true" outlineLevel="0" collapsed="false">
      <c r="C5" s="4" t="s">
        <v>3</v>
      </c>
    </row>
    <row r="6" customFormat="false" ht="24" hidden="false" customHeight="true" outlineLevel="0" collapsed="false">
      <c r="B6" s="5" t="s">
        <v>4</v>
      </c>
      <c r="C6" s="4" t="s">
        <v>5</v>
      </c>
    </row>
    <row r="7" customFormat="false" ht="24" hidden="false" customHeight="true" outlineLevel="0" collapsed="false">
      <c r="B7" s="5" t="s">
        <v>6</v>
      </c>
      <c r="C7" s="4" t="s">
        <v>7</v>
      </c>
    </row>
    <row r="8" customFormat="false" ht="24" hidden="false" customHeight="true" outlineLevel="0" collapsed="false">
      <c r="B8" s="5" t="s">
        <v>8</v>
      </c>
      <c r="C8" s="4" t="s">
        <v>9</v>
      </c>
    </row>
    <row r="9" customFormat="false" ht="13.5" hidden="false" customHeight="true" outlineLevel="0" collapsed="false">
      <c r="B9" s="5" t="s">
        <v>10</v>
      </c>
      <c r="C9" s="4" t="s">
        <v>11</v>
      </c>
    </row>
    <row r="11" customFormat="false" ht="15" hidden="false" customHeight="false" outlineLevel="0" collapsed="false">
      <c r="B11" s="3" t="s">
        <v>12</v>
      </c>
    </row>
    <row r="12" customFormat="false" ht="13.5" hidden="false" customHeight="true" outlineLevel="0" collapsed="false">
      <c r="B12" s="6" t="s">
        <v>13</v>
      </c>
      <c r="C12" s="4" t="s">
        <v>14</v>
      </c>
    </row>
    <row r="13" customFormat="false" ht="13.5" hidden="false" customHeight="true" outlineLevel="0" collapsed="false">
      <c r="B13" s="7" t="s">
        <v>15</v>
      </c>
      <c r="C13" s="4" t="s">
        <v>16</v>
      </c>
    </row>
    <row r="14" customFormat="false" ht="13.5" hidden="false" customHeight="true" outlineLevel="0" collapsed="false">
      <c r="B14" s="8" t="s">
        <v>17</v>
      </c>
      <c r="C14" s="4" t="s">
        <v>18</v>
      </c>
    </row>
    <row r="16" customFormat="false" ht="15" hidden="false" customHeight="false" outlineLevel="0" collapsed="false">
      <c r="B16" s="3" t="s">
        <v>19</v>
      </c>
    </row>
    <row r="17" customFormat="false" ht="24" hidden="false" customHeight="true" outlineLevel="0" collapsed="false">
      <c r="C17" s="4" t="s">
        <v>20</v>
      </c>
    </row>
    <row r="18" customFormat="false" ht="24" hidden="false" customHeight="true" outlineLevel="0" collapsed="false">
      <c r="B18" s="5" t="s">
        <v>21</v>
      </c>
      <c r="C18" s="4" t="s">
        <v>22</v>
      </c>
    </row>
    <row r="19" customFormat="false" ht="24" hidden="false" customHeight="true" outlineLevel="0" collapsed="false">
      <c r="B19" s="5" t="s">
        <v>23</v>
      </c>
      <c r="C19" s="4" t="s">
        <v>24</v>
      </c>
    </row>
    <row r="20" customFormat="false" ht="24" hidden="false" customHeight="true" outlineLevel="0" collapsed="false">
      <c r="B20" s="5" t="s">
        <v>25</v>
      </c>
      <c r="C20" s="4" t="s">
        <v>26</v>
      </c>
    </row>
    <row r="21" customFormat="false" ht="24" hidden="false" customHeight="true" outlineLevel="0" collapsed="false">
      <c r="B21" s="5" t="s">
        <v>27</v>
      </c>
      <c r="C21" s="4" t="s">
        <v>28</v>
      </c>
    </row>
    <row r="23" customFormat="false" ht="15" hidden="false" customHeight="false" outlineLevel="0" collapsed="false">
      <c r="B23" s="3" t="s">
        <v>29</v>
      </c>
    </row>
    <row r="24" customFormat="false" ht="36" hidden="false" customHeight="true" outlineLevel="0" collapsed="false">
      <c r="C24" s="4" t="s">
        <v>30</v>
      </c>
    </row>
    <row r="26" customFormat="false" ht="15" hidden="false" customHeight="false" outlineLevel="0" collapsed="false">
      <c r="B26" s="3" t="s">
        <v>31</v>
      </c>
    </row>
    <row r="27" customFormat="false" ht="36" hidden="false" customHeight="true" outlineLevel="0" collapsed="false">
      <c r="B27" s="5" t="s">
        <v>32</v>
      </c>
      <c r="C27" s="4" t="s">
        <v>33</v>
      </c>
    </row>
    <row r="28" customFormat="false" ht="24" hidden="false" customHeight="true" outlineLevel="0" collapsed="false">
      <c r="B28" s="5" t="s">
        <v>34</v>
      </c>
      <c r="C28" s="4" t="s">
        <v>35</v>
      </c>
    </row>
    <row r="29" customFormat="false" ht="24" hidden="false" customHeight="true" outlineLevel="0" collapsed="false">
      <c r="B29" s="5" t="s">
        <v>36</v>
      </c>
      <c r="C29" s="4" t="s">
        <v>37</v>
      </c>
    </row>
    <row r="31" customFormat="false" ht="15" hidden="false" customHeight="false" outlineLevel="0" collapsed="false">
      <c r="B31" s="3" t="s">
        <v>38</v>
      </c>
    </row>
    <row r="32" customFormat="false" ht="36" hidden="false" customHeight="true" outlineLevel="0" collapsed="false">
      <c r="C32" s="4" t="s">
        <v>39</v>
      </c>
    </row>
    <row r="34" customFormat="false" ht="25.5" hidden="false" customHeight="true" outlineLevel="0" collapsed="false">
      <c r="B34" s="9" t="s">
        <v>40</v>
      </c>
      <c r="C34" s="9"/>
    </row>
  </sheetData>
  <mergeCells count="2">
    <mergeCell ref="A1:H1"/>
    <mergeCell ref="B34:C34"/>
  </mergeCells>
  <printOptions headings="false" gridLines="false" gridLinesSet="true" horizontalCentered="false" verticalCentered="false"/>
  <pageMargins left="0.3" right="0.3" top="0.4" bottom="0.4"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The Harbor Group  |  theharbor.group&amp;R&amp;8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0"/>
    <col collapsed="false" customWidth="true" hidden="false" outlineLevel="0" max="3" min="3" style="0" width="18"/>
    <col collapsed="false" customWidth="true" hidden="false" outlineLevel="0" max="4" min="4" style="0" width="12"/>
    <col collapsed="false" customWidth="true" hidden="false" outlineLevel="0" max="11" min="5" style="0" width="15"/>
    <col collapsed="false" customWidth="true" hidden="false" outlineLevel="0" max="12" min="12" style="0" width="11"/>
    <col collapsed="false" customWidth="true" hidden="false" outlineLevel="0" max="14" min="13" style="0" width="15"/>
    <col collapsed="false" customWidth="true" hidden="false" outlineLevel="0" max="16" min="15" style="0" width="14"/>
    <col collapsed="false" customWidth="true" hidden="false" outlineLevel="0" max="18" min="17" style="0" width="12"/>
    <col collapsed="false" customWidth="true" hidden="false" outlineLevel="0" max="21" min="19" style="0" width="14"/>
  </cols>
  <sheetData>
    <row r="1" customFormat="false" ht="30" hidden="false" customHeight="true" outlineLevel="0" collapsed="false">
      <c r="A1" s="1" t="s">
        <v>41</v>
      </c>
      <c r="B1" s="1"/>
      <c r="C1" s="1"/>
      <c r="D1" s="1"/>
      <c r="E1" s="1"/>
      <c r="F1" s="1"/>
      <c r="G1" s="1"/>
      <c r="H1" s="1"/>
      <c r="I1" s="1"/>
      <c r="J1" s="1"/>
      <c r="K1" s="1"/>
      <c r="L1" s="1"/>
      <c r="M1" s="1"/>
      <c r="N1" s="1"/>
      <c r="O1" s="1"/>
      <c r="P1" s="1"/>
      <c r="Q1" s="1"/>
      <c r="R1" s="1"/>
      <c r="S1" s="1"/>
      <c r="T1" s="1"/>
      <c r="U1" s="1"/>
    </row>
    <row r="2" customFormat="false" ht="15" hidden="false" customHeight="false" outlineLevel="0" collapsed="false">
      <c r="A2" s="10" t="s">
        <v>42</v>
      </c>
      <c r="B2" s="6" t="s">
        <v>43</v>
      </c>
      <c r="D2" s="10" t="s">
        <v>44</v>
      </c>
      <c r="E2" s="6" t="s">
        <v>45</v>
      </c>
    </row>
    <row r="4" customFormat="false" ht="15" hidden="false" customHeight="false" outlineLevel="0" collapsed="false">
      <c r="A4" s="11" t="s">
        <v>46</v>
      </c>
      <c r="B4" s="11"/>
      <c r="C4" s="11"/>
      <c r="D4" s="11"/>
      <c r="E4" s="11"/>
      <c r="F4" s="11"/>
      <c r="G4" s="11"/>
      <c r="H4" s="11"/>
      <c r="I4" s="11"/>
      <c r="J4" s="11"/>
    </row>
    <row r="6" customFormat="false" ht="39.75" hidden="false" customHeight="true" outlineLevel="0" collapsed="false">
      <c r="A6" s="12" t="s">
        <v>47</v>
      </c>
      <c r="B6" s="12" t="s">
        <v>48</v>
      </c>
      <c r="C6" s="12" t="s">
        <v>49</v>
      </c>
      <c r="D6" s="12" t="s">
        <v>50</v>
      </c>
      <c r="E6" s="13" t="s">
        <v>51</v>
      </c>
      <c r="F6" s="13" t="s">
        <v>52</v>
      </c>
      <c r="G6" s="13" t="s">
        <v>53</v>
      </c>
      <c r="H6" s="13" t="s">
        <v>54</v>
      </c>
      <c r="I6" s="13" t="s">
        <v>55</v>
      </c>
      <c r="J6" s="13" t="s">
        <v>56</v>
      </c>
      <c r="K6" s="13" t="s">
        <v>57</v>
      </c>
      <c r="L6" s="13" t="s">
        <v>58</v>
      </c>
      <c r="M6" s="13" t="s">
        <v>59</v>
      </c>
      <c r="N6" s="13" t="s">
        <v>60</v>
      </c>
      <c r="O6" s="13" t="s">
        <v>61</v>
      </c>
      <c r="P6" s="13" t="s">
        <v>62</v>
      </c>
      <c r="Q6" s="13" t="s">
        <v>63</v>
      </c>
      <c r="R6" s="13" t="s">
        <v>64</v>
      </c>
      <c r="S6" s="13" t="s">
        <v>65</v>
      </c>
      <c r="T6" s="13" t="s">
        <v>66</v>
      </c>
      <c r="U6" s="13" t="s">
        <v>67</v>
      </c>
    </row>
    <row r="8" customFormat="false" ht="15" hidden="false" customHeight="false" outlineLevel="0" collapsed="false">
      <c r="A8" s="14" t="s">
        <v>68</v>
      </c>
      <c r="B8" s="14" t="s">
        <v>69</v>
      </c>
      <c r="C8" s="14" t="s">
        <v>70</v>
      </c>
      <c r="D8" s="14" t="s">
        <v>71</v>
      </c>
      <c r="E8" s="15" t="n">
        <v>2300000</v>
      </c>
      <c r="F8" s="15" t="n">
        <v>100000</v>
      </c>
      <c r="G8" s="16" t="n">
        <f aca="false">E8+F8</f>
        <v>2400000</v>
      </c>
      <c r="H8" s="15" t="n">
        <v>2040000</v>
      </c>
      <c r="I8" s="15" t="n">
        <v>1530000</v>
      </c>
      <c r="J8" s="15" t="n">
        <v>510000</v>
      </c>
      <c r="K8" s="16" t="n">
        <f aca="false">I8+J8</f>
        <v>2040000</v>
      </c>
      <c r="L8" s="17" t="n">
        <f aca="false">IF(K8=0,0,I8/K8)</f>
        <v>0.75</v>
      </c>
      <c r="M8" s="16" t="n">
        <f aca="false">G8*L8</f>
        <v>1800000</v>
      </c>
      <c r="N8" s="15" t="n">
        <v>1560000</v>
      </c>
      <c r="O8" s="16" t="n">
        <f aca="false">IF(N8&gt;M8,N8-M8,0)</f>
        <v>0</v>
      </c>
      <c r="P8" s="16" t="n">
        <f aca="false">IF(M8&gt;N8,M8-N8,0)</f>
        <v>240000</v>
      </c>
      <c r="Q8" s="17" t="n">
        <f aca="false">IF(G8=0,0,(G8-H8)/G8)</f>
        <v>0.15</v>
      </c>
      <c r="R8" s="17" t="n">
        <f aca="false">IF(G8=0,0,(G8-K8)/G8)</f>
        <v>0.15</v>
      </c>
      <c r="S8" s="16" t="n">
        <f aca="false">H8-K8</f>
        <v>0</v>
      </c>
      <c r="T8" s="15" t="n">
        <v>115000</v>
      </c>
      <c r="U8" s="18" t="n">
        <v>46265</v>
      </c>
    </row>
    <row r="9" customFormat="false" ht="15" hidden="false" customHeight="false" outlineLevel="0" collapsed="false">
      <c r="A9" s="14" t="s">
        <v>72</v>
      </c>
      <c r="B9" s="14" t="s">
        <v>73</v>
      </c>
      <c r="C9" s="14" t="s">
        <v>74</v>
      </c>
      <c r="D9" s="14" t="s">
        <v>71</v>
      </c>
      <c r="E9" s="15" t="n">
        <v>3000000</v>
      </c>
      <c r="F9" s="15" t="n">
        <v>150000</v>
      </c>
      <c r="G9" s="19" t="n">
        <f aca="false">E9+F9</f>
        <v>3150000</v>
      </c>
      <c r="H9" s="15" t="n">
        <v>2677500</v>
      </c>
      <c r="I9" s="15" t="n">
        <v>2244375</v>
      </c>
      <c r="J9" s="15" t="n">
        <v>748125</v>
      </c>
      <c r="K9" s="19" t="n">
        <f aca="false">I9+J9</f>
        <v>2992500</v>
      </c>
      <c r="L9" s="20" t="n">
        <f aca="false">IF(K9=0,0,I9/K9)</f>
        <v>0.75</v>
      </c>
      <c r="M9" s="19" t="n">
        <f aca="false">G9*L9</f>
        <v>2362500</v>
      </c>
      <c r="N9" s="15" t="n">
        <v>2520000</v>
      </c>
      <c r="O9" s="19" t="n">
        <f aca="false">IF(N9&gt;M9,N9-M9,0)</f>
        <v>157500</v>
      </c>
      <c r="P9" s="19" t="n">
        <f aca="false">IF(M9&gt;N9,M9-N9,0)</f>
        <v>0</v>
      </c>
      <c r="Q9" s="20" t="n">
        <f aca="false">IF(G9=0,0,(G9-H9)/G9)</f>
        <v>0.15</v>
      </c>
      <c r="R9" s="20" t="n">
        <f aca="false">IF(G9=0,0,(G9-K9)/G9)</f>
        <v>0.05</v>
      </c>
      <c r="S9" s="19" t="n">
        <f aca="false">H9-K9</f>
        <v>-315000</v>
      </c>
      <c r="T9" s="15" t="n">
        <v>189000</v>
      </c>
      <c r="U9" s="18" t="n">
        <v>46265</v>
      </c>
    </row>
    <row r="10" customFormat="false" ht="15" hidden="false" customHeight="false" outlineLevel="0" collapsed="false">
      <c r="A10" s="14"/>
      <c r="B10" s="14"/>
      <c r="C10" s="14"/>
      <c r="D10" s="14"/>
      <c r="E10" s="15"/>
      <c r="F10" s="15"/>
      <c r="G10" s="16" t="n">
        <f aca="false">E10+F10</f>
        <v>0</v>
      </c>
      <c r="H10" s="15"/>
      <c r="I10" s="15"/>
      <c r="J10" s="15"/>
      <c r="K10" s="16" t="n">
        <f aca="false">I10+J10</f>
        <v>0</v>
      </c>
      <c r="L10" s="17" t="n">
        <f aca="false">IF(K10=0,0,I10/K10)</f>
        <v>0</v>
      </c>
      <c r="M10" s="16" t="n">
        <f aca="false">G10*L10</f>
        <v>0</v>
      </c>
      <c r="N10" s="15"/>
      <c r="O10" s="16" t="n">
        <f aca="false">IF(N10&gt;M10,N10-M10,0)</f>
        <v>0</v>
      </c>
      <c r="P10" s="16" t="n">
        <f aca="false">IF(M10&gt;N10,M10-N10,0)</f>
        <v>0</v>
      </c>
      <c r="Q10" s="17" t="n">
        <f aca="false">IF(G10=0,0,(G10-H10)/G10)</f>
        <v>0</v>
      </c>
      <c r="R10" s="17" t="n">
        <f aca="false">IF(G10=0,0,(G10-K10)/G10)</f>
        <v>0</v>
      </c>
      <c r="S10" s="16" t="n">
        <f aca="false">H10-K10</f>
        <v>0</v>
      </c>
      <c r="T10" s="15"/>
      <c r="U10" s="18"/>
    </row>
    <row r="11" customFormat="false" ht="15" hidden="false" customHeight="false" outlineLevel="0" collapsed="false">
      <c r="A11" s="14"/>
      <c r="B11" s="14"/>
      <c r="C11" s="14"/>
      <c r="D11" s="14"/>
      <c r="E11" s="15"/>
      <c r="F11" s="15"/>
      <c r="G11" s="19" t="n">
        <f aca="false">E11+F11</f>
        <v>0</v>
      </c>
      <c r="H11" s="15"/>
      <c r="I11" s="15"/>
      <c r="J11" s="15"/>
      <c r="K11" s="19" t="n">
        <f aca="false">I11+J11</f>
        <v>0</v>
      </c>
      <c r="L11" s="20" t="n">
        <f aca="false">IF(K11=0,0,I11/K11)</f>
        <v>0</v>
      </c>
      <c r="M11" s="19" t="n">
        <f aca="false">G11*L11</f>
        <v>0</v>
      </c>
      <c r="N11" s="15"/>
      <c r="O11" s="19" t="n">
        <f aca="false">IF(N11&gt;M11,N11-M11,0)</f>
        <v>0</v>
      </c>
      <c r="P11" s="19" t="n">
        <f aca="false">IF(M11&gt;N11,M11-N11,0)</f>
        <v>0</v>
      </c>
      <c r="Q11" s="20" t="n">
        <f aca="false">IF(G11=0,0,(G11-H11)/G11)</f>
        <v>0</v>
      </c>
      <c r="R11" s="20" t="n">
        <f aca="false">IF(G11=0,0,(G11-K11)/G11)</f>
        <v>0</v>
      </c>
      <c r="S11" s="19" t="n">
        <f aca="false">H11-K11</f>
        <v>0</v>
      </c>
      <c r="T11" s="15"/>
      <c r="U11" s="18"/>
    </row>
    <row r="12" customFormat="false" ht="15" hidden="false" customHeight="false" outlineLevel="0" collapsed="false">
      <c r="A12" s="14"/>
      <c r="B12" s="14"/>
      <c r="C12" s="14"/>
      <c r="D12" s="14"/>
      <c r="E12" s="15"/>
      <c r="F12" s="15"/>
      <c r="G12" s="16" t="n">
        <f aca="false">E12+F12</f>
        <v>0</v>
      </c>
      <c r="H12" s="15"/>
      <c r="I12" s="15"/>
      <c r="J12" s="15"/>
      <c r="K12" s="16" t="n">
        <f aca="false">I12+J12</f>
        <v>0</v>
      </c>
      <c r="L12" s="17" t="n">
        <f aca="false">IF(K12=0,0,I12/K12)</f>
        <v>0</v>
      </c>
      <c r="M12" s="16" t="n">
        <f aca="false">G12*L12</f>
        <v>0</v>
      </c>
      <c r="N12" s="15"/>
      <c r="O12" s="16" t="n">
        <f aca="false">IF(N12&gt;M12,N12-M12,0)</f>
        <v>0</v>
      </c>
      <c r="P12" s="16" t="n">
        <f aca="false">IF(M12&gt;N12,M12-N12,0)</f>
        <v>0</v>
      </c>
      <c r="Q12" s="17" t="n">
        <f aca="false">IF(G12=0,0,(G12-H12)/G12)</f>
        <v>0</v>
      </c>
      <c r="R12" s="17" t="n">
        <f aca="false">IF(G12=0,0,(G12-K12)/G12)</f>
        <v>0</v>
      </c>
      <c r="S12" s="16" t="n">
        <f aca="false">H12-K12</f>
        <v>0</v>
      </c>
      <c r="T12" s="15"/>
      <c r="U12" s="18"/>
    </row>
    <row r="13" customFormat="false" ht="15" hidden="false" customHeight="false" outlineLevel="0" collapsed="false">
      <c r="A13" s="14"/>
      <c r="B13" s="14"/>
      <c r="C13" s="14"/>
      <c r="D13" s="14"/>
      <c r="E13" s="15"/>
      <c r="F13" s="15"/>
      <c r="G13" s="19" t="n">
        <f aca="false">E13+F13</f>
        <v>0</v>
      </c>
      <c r="H13" s="15"/>
      <c r="I13" s="15"/>
      <c r="J13" s="15"/>
      <c r="K13" s="19" t="n">
        <f aca="false">I13+J13</f>
        <v>0</v>
      </c>
      <c r="L13" s="20" t="n">
        <f aca="false">IF(K13=0,0,I13/K13)</f>
        <v>0</v>
      </c>
      <c r="M13" s="19" t="n">
        <f aca="false">G13*L13</f>
        <v>0</v>
      </c>
      <c r="N13" s="15"/>
      <c r="O13" s="19" t="n">
        <f aca="false">IF(N13&gt;M13,N13-M13,0)</f>
        <v>0</v>
      </c>
      <c r="P13" s="19" t="n">
        <f aca="false">IF(M13&gt;N13,M13-N13,0)</f>
        <v>0</v>
      </c>
      <c r="Q13" s="20" t="n">
        <f aca="false">IF(G13=0,0,(G13-H13)/G13)</f>
        <v>0</v>
      </c>
      <c r="R13" s="20" t="n">
        <f aca="false">IF(G13=0,0,(G13-K13)/G13)</f>
        <v>0</v>
      </c>
      <c r="S13" s="19" t="n">
        <f aca="false">H13-K13</f>
        <v>0</v>
      </c>
      <c r="T13" s="15"/>
      <c r="U13" s="18"/>
    </row>
    <row r="14" customFormat="false" ht="15" hidden="false" customHeight="false" outlineLevel="0" collapsed="false">
      <c r="A14" s="14"/>
      <c r="B14" s="14"/>
      <c r="C14" s="14"/>
      <c r="D14" s="14"/>
      <c r="E14" s="15"/>
      <c r="F14" s="15"/>
      <c r="G14" s="16" t="n">
        <f aca="false">E14+F14</f>
        <v>0</v>
      </c>
      <c r="H14" s="15"/>
      <c r="I14" s="15"/>
      <c r="J14" s="15"/>
      <c r="K14" s="16" t="n">
        <f aca="false">I14+J14</f>
        <v>0</v>
      </c>
      <c r="L14" s="17" t="n">
        <f aca="false">IF(K14=0,0,I14/K14)</f>
        <v>0</v>
      </c>
      <c r="M14" s="16" t="n">
        <f aca="false">G14*L14</f>
        <v>0</v>
      </c>
      <c r="N14" s="15"/>
      <c r="O14" s="16" t="n">
        <f aca="false">IF(N14&gt;M14,N14-M14,0)</f>
        <v>0</v>
      </c>
      <c r="P14" s="16" t="n">
        <f aca="false">IF(M14&gt;N14,M14-N14,0)</f>
        <v>0</v>
      </c>
      <c r="Q14" s="17" t="n">
        <f aca="false">IF(G14=0,0,(G14-H14)/G14)</f>
        <v>0</v>
      </c>
      <c r="R14" s="17" t="n">
        <f aca="false">IF(G14=0,0,(G14-K14)/G14)</f>
        <v>0</v>
      </c>
      <c r="S14" s="16" t="n">
        <f aca="false">H14-K14</f>
        <v>0</v>
      </c>
      <c r="T14" s="15"/>
      <c r="U14" s="18"/>
    </row>
    <row r="15" customFormat="false" ht="15" hidden="false" customHeight="false" outlineLevel="0" collapsed="false">
      <c r="A15" s="14"/>
      <c r="B15" s="14"/>
      <c r="C15" s="14"/>
      <c r="D15" s="14"/>
      <c r="E15" s="15"/>
      <c r="F15" s="15"/>
      <c r="G15" s="19" t="n">
        <f aca="false">E15+F15</f>
        <v>0</v>
      </c>
      <c r="H15" s="15"/>
      <c r="I15" s="15"/>
      <c r="J15" s="15"/>
      <c r="K15" s="19" t="n">
        <f aca="false">I15+J15</f>
        <v>0</v>
      </c>
      <c r="L15" s="20" t="n">
        <f aca="false">IF(K15=0,0,I15/K15)</f>
        <v>0</v>
      </c>
      <c r="M15" s="19" t="n">
        <f aca="false">G15*L15</f>
        <v>0</v>
      </c>
      <c r="N15" s="15"/>
      <c r="O15" s="19" t="n">
        <f aca="false">IF(N15&gt;M15,N15-M15,0)</f>
        <v>0</v>
      </c>
      <c r="P15" s="19" t="n">
        <f aca="false">IF(M15&gt;N15,M15-N15,0)</f>
        <v>0</v>
      </c>
      <c r="Q15" s="20" t="n">
        <f aca="false">IF(G15=0,0,(G15-H15)/G15)</f>
        <v>0</v>
      </c>
      <c r="R15" s="20" t="n">
        <f aca="false">IF(G15=0,0,(G15-K15)/G15)</f>
        <v>0</v>
      </c>
      <c r="S15" s="19" t="n">
        <f aca="false">H15-K15</f>
        <v>0</v>
      </c>
      <c r="T15" s="15"/>
      <c r="U15" s="18"/>
    </row>
    <row r="16" customFormat="false" ht="15" hidden="false" customHeight="false" outlineLevel="0" collapsed="false">
      <c r="A16" s="14"/>
      <c r="B16" s="14"/>
      <c r="C16" s="14"/>
      <c r="D16" s="14"/>
      <c r="E16" s="15"/>
      <c r="F16" s="15"/>
      <c r="G16" s="16" t="n">
        <f aca="false">E16+F16</f>
        <v>0</v>
      </c>
      <c r="H16" s="15"/>
      <c r="I16" s="15"/>
      <c r="J16" s="15"/>
      <c r="K16" s="16" t="n">
        <f aca="false">I16+J16</f>
        <v>0</v>
      </c>
      <c r="L16" s="17" t="n">
        <f aca="false">IF(K16=0,0,I16/K16)</f>
        <v>0</v>
      </c>
      <c r="M16" s="16" t="n">
        <f aca="false">G16*L16</f>
        <v>0</v>
      </c>
      <c r="N16" s="15"/>
      <c r="O16" s="16" t="n">
        <f aca="false">IF(N16&gt;M16,N16-M16,0)</f>
        <v>0</v>
      </c>
      <c r="P16" s="16" t="n">
        <f aca="false">IF(M16&gt;N16,M16-N16,0)</f>
        <v>0</v>
      </c>
      <c r="Q16" s="17" t="n">
        <f aca="false">IF(G16=0,0,(G16-H16)/G16)</f>
        <v>0</v>
      </c>
      <c r="R16" s="17" t="n">
        <f aca="false">IF(G16=0,0,(G16-K16)/G16)</f>
        <v>0</v>
      </c>
      <c r="S16" s="16" t="n">
        <f aca="false">H16-K16</f>
        <v>0</v>
      </c>
      <c r="T16" s="15"/>
      <c r="U16" s="18"/>
    </row>
    <row r="17" customFormat="false" ht="15" hidden="false" customHeight="false" outlineLevel="0" collapsed="false">
      <c r="A17" s="14"/>
      <c r="B17" s="14"/>
      <c r="C17" s="14"/>
      <c r="D17" s="14"/>
      <c r="E17" s="15"/>
      <c r="F17" s="15"/>
      <c r="G17" s="19" t="n">
        <f aca="false">E17+F17</f>
        <v>0</v>
      </c>
      <c r="H17" s="15"/>
      <c r="I17" s="15"/>
      <c r="J17" s="15"/>
      <c r="K17" s="19" t="n">
        <f aca="false">I17+J17</f>
        <v>0</v>
      </c>
      <c r="L17" s="20" t="n">
        <f aca="false">IF(K17=0,0,I17/K17)</f>
        <v>0</v>
      </c>
      <c r="M17" s="19" t="n">
        <f aca="false">G17*L17</f>
        <v>0</v>
      </c>
      <c r="N17" s="15"/>
      <c r="O17" s="19" t="n">
        <f aca="false">IF(N17&gt;M17,N17-M17,0)</f>
        <v>0</v>
      </c>
      <c r="P17" s="19" t="n">
        <f aca="false">IF(M17&gt;N17,M17-N17,0)</f>
        <v>0</v>
      </c>
      <c r="Q17" s="20" t="n">
        <f aca="false">IF(G17=0,0,(G17-H17)/G17)</f>
        <v>0</v>
      </c>
      <c r="R17" s="20" t="n">
        <f aca="false">IF(G17=0,0,(G17-K17)/G17)</f>
        <v>0</v>
      </c>
      <c r="S17" s="19" t="n">
        <f aca="false">H17-K17</f>
        <v>0</v>
      </c>
      <c r="T17" s="15"/>
      <c r="U17" s="18"/>
    </row>
    <row r="18" customFormat="false" ht="15" hidden="false" customHeight="false" outlineLevel="0" collapsed="false">
      <c r="A18" s="14"/>
      <c r="B18" s="14"/>
      <c r="C18" s="14"/>
      <c r="D18" s="14"/>
      <c r="E18" s="15"/>
      <c r="F18" s="15"/>
      <c r="G18" s="16" t="n">
        <f aca="false">E18+F18</f>
        <v>0</v>
      </c>
      <c r="H18" s="15"/>
      <c r="I18" s="15"/>
      <c r="J18" s="15"/>
      <c r="K18" s="16" t="n">
        <f aca="false">I18+J18</f>
        <v>0</v>
      </c>
      <c r="L18" s="17" t="n">
        <f aca="false">IF(K18=0,0,I18/K18)</f>
        <v>0</v>
      </c>
      <c r="M18" s="16" t="n">
        <f aca="false">G18*L18</f>
        <v>0</v>
      </c>
      <c r="N18" s="15"/>
      <c r="O18" s="16" t="n">
        <f aca="false">IF(N18&gt;M18,N18-M18,0)</f>
        <v>0</v>
      </c>
      <c r="P18" s="16" t="n">
        <f aca="false">IF(M18&gt;N18,M18-N18,0)</f>
        <v>0</v>
      </c>
      <c r="Q18" s="17" t="n">
        <f aca="false">IF(G18=0,0,(G18-H18)/G18)</f>
        <v>0</v>
      </c>
      <c r="R18" s="17" t="n">
        <f aca="false">IF(G18=0,0,(G18-K18)/G18)</f>
        <v>0</v>
      </c>
      <c r="S18" s="16" t="n">
        <f aca="false">H18-K18</f>
        <v>0</v>
      </c>
      <c r="T18" s="15"/>
      <c r="U18" s="18"/>
    </row>
    <row r="19" customFormat="false" ht="15" hidden="false" customHeight="false" outlineLevel="0" collapsed="false">
      <c r="A19" s="14"/>
      <c r="B19" s="14"/>
      <c r="C19" s="14"/>
      <c r="D19" s="14"/>
      <c r="E19" s="15"/>
      <c r="F19" s="15"/>
      <c r="G19" s="19" t="n">
        <f aca="false">E19+F19</f>
        <v>0</v>
      </c>
      <c r="H19" s="15"/>
      <c r="I19" s="15"/>
      <c r="J19" s="15"/>
      <c r="K19" s="19" t="n">
        <f aca="false">I19+J19</f>
        <v>0</v>
      </c>
      <c r="L19" s="20" t="n">
        <f aca="false">IF(K19=0,0,I19/K19)</f>
        <v>0</v>
      </c>
      <c r="M19" s="19" t="n">
        <f aca="false">G19*L19</f>
        <v>0</v>
      </c>
      <c r="N19" s="15"/>
      <c r="O19" s="19" t="n">
        <f aca="false">IF(N19&gt;M19,N19-M19,0)</f>
        <v>0</v>
      </c>
      <c r="P19" s="19" t="n">
        <f aca="false">IF(M19&gt;N19,M19-N19,0)</f>
        <v>0</v>
      </c>
      <c r="Q19" s="20" t="n">
        <f aca="false">IF(G19=0,0,(G19-H19)/G19)</f>
        <v>0</v>
      </c>
      <c r="R19" s="20" t="n">
        <f aca="false">IF(G19=0,0,(G19-K19)/G19)</f>
        <v>0</v>
      </c>
      <c r="S19" s="19" t="n">
        <f aca="false">H19-K19</f>
        <v>0</v>
      </c>
      <c r="T19" s="15"/>
      <c r="U19" s="18"/>
    </row>
    <row r="20" customFormat="false" ht="15" hidden="false" customHeight="false" outlineLevel="0" collapsed="false">
      <c r="A20" s="14"/>
      <c r="B20" s="14"/>
      <c r="C20" s="14"/>
      <c r="D20" s="14"/>
      <c r="E20" s="15"/>
      <c r="F20" s="15"/>
      <c r="G20" s="16" t="n">
        <f aca="false">E20+F20</f>
        <v>0</v>
      </c>
      <c r="H20" s="15"/>
      <c r="I20" s="15"/>
      <c r="J20" s="15"/>
      <c r="K20" s="16" t="n">
        <f aca="false">I20+J20</f>
        <v>0</v>
      </c>
      <c r="L20" s="17" t="n">
        <f aca="false">IF(K20=0,0,I20/K20)</f>
        <v>0</v>
      </c>
      <c r="M20" s="16" t="n">
        <f aca="false">G20*L20</f>
        <v>0</v>
      </c>
      <c r="N20" s="15"/>
      <c r="O20" s="16" t="n">
        <f aca="false">IF(N20&gt;M20,N20-M20,0)</f>
        <v>0</v>
      </c>
      <c r="P20" s="16" t="n">
        <f aca="false">IF(M20&gt;N20,M20-N20,0)</f>
        <v>0</v>
      </c>
      <c r="Q20" s="17" t="n">
        <f aca="false">IF(G20=0,0,(G20-H20)/G20)</f>
        <v>0</v>
      </c>
      <c r="R20" s="17" t="n">
        <f aca="false">IF(G20=0,0,(G20-K20)/G20)</f>
        <v>0</v>
      </c>
      <c r="S20" s="16" t="n">
        <f aca="false">H20-K20</f>
        <v>0</v>
      </c>
      <c r="T20" s="15"/>
      <c r="U20" s="18"/>
    </row>
    <row r="21" customFormat="false" ht="15" hidden="false" customHeight="false" outlineLevel="0" collapsed="false">
      <c r="A21" s="14"/>
      <c r="B21" s="14"/>
      <c r="C21" s="14"/>
      <c r="D21" s="14"/>
      <c r="E21" s="15"/>
      <c r="F21" s="15"/>
      <c r="G21" s="19" t="n">
        <f aca="false">E21+F21</f>
        <v>0</v>
      </c>
      <c r="H21" s="15"/>
      <c r="I21" s="15"/>
      <c r="J21" s="15"/>
      <c r="K21" s="19" t="n">
        <f aca="false">I21+J21</f>
        <v>0</v>
      </c>
      <c r="L21" s="20" t="n">
        <f aca="false">IF(K21=0,0,I21/K21)</f>
        <v>0</v>
      </c>
      <c r="M21" s="19" t="n">
        <f aca="false">G21*L21</f>
        <v>0</v>
      </c>
      <c r="N21" s="15"/>
      <c r="O21" s="19" t="n">
        <f aca="false">IF(N21&gt;M21,N21-M21,0)</f>
        <v>0</v>
      </c>
      <c r="P21" s="19" t="n">
        <f aca="false">IF(M21&gt;N21,M21-N21,0)</f>
        <v>0</v>
      </c>
      <c r="Q21" s="20" t="n">
        <f aca="false">IF(G21=0,0,(G21-H21)/G21)</f>
        <v>0</v>
      </c>
      <c r="R21" s="20" t="n">
        <f aca="false">IF(G21=0,0,(G21-K21)/G21)</f>
        <v>0</v>
      </c>
      <c r="S21" s="19" t="n">
        <f aca="false">H21-K21</f>
        <v>0</v>
      </c>
      <c r="T21" s="15"/>
      <c r="U21" s="18"/>
    </row>
    <row r="22" customFormat="false" ht="15" hidden="false" customHeight="false" outlineLevel="0" collapsed="false">
      <c r="A22" s="14"/>
      <c r="B22" s="14"/>
      <c r="C22" s="14"/>
      <c r="D22" s="14"/>
      <c r="E22" s="15"/>
      <c r="F22" s="15"/>
      <c r="G22" s="16" t="n">
        <f aca="false">E22+F22</f>
        <v>0</v>
      </c>
      <c r="H22" s="15"/>
      <c r="I22" s="15"/>
      <c r="J22" s="15"/>
      <c r="K22" s="16" t="n">
        <f aca="false">I22+J22</f>
        <v>0</v>
      </c>
      <c r="L22" s="17" t="n">
        <f aca="false">IF(K22=0,0,I22/K22)</f>
        <v>0</v>
      </c>
      <c r="M22" s="16" t="n">
        <f aca="false">G22*L22</f>
        <v>0</v>
      </c>
      <c r="N22" s="15"/>
      <c r="O22" s="16" t="n">
        <f aca="false">IF(N22&gt;M22,N22-M22,0)</f>
        <v>0</v>
      </c>
      <c r="P22" s="16" t="n">
        <f aca="false">IF(M22&gt;N22,M22-N22,0)</f>
        <v>0</v>
      </c>
      <c r="Q22" s="17" t="n">
        <f aca="false">IF(G22=0,0,(G22-H22)/G22)</f>
        <v>0</v>
      </c>
      <c r="R22" s="17" t="n">
        <f aca="false">IF(G22=0,0,(G22-K22)/G22)</f>
        <v>0</v>
      </c>
      <c r="S22" s="16" t="n">
        <f aca="false">H22-K22</f>
        <v>0</v>
      </c>
      <c r="T22" s="15"/>
      <c r="U22" s="18"/>
    </row>
    <row r="23" customFormat="false" ht="15" hidden="false" customHeight="false" outlineLevel="0" collapsed="false">
      <c r="A23" s="14"/>
      <c r="B23" s="14"/>
      <c r="C23" s="14"/>
      <c r="D23" s="14"/>
      <c r="E23" s="15"/>
      <c r="F23" s="15"/>
      <c r="G23" s="19" t="n">
        <f aca="false">E23+F23</f>
        <v>0</v>
      </c>
      <c r="H23" s="15"/>
      <c r="I23" s="15"/>
      <c r="J23" s="15"/>
      <c r="K23" s="19" t="n">
        <f aca="false">I23+J23</f>
        <v>0</v>
      </c>
      <c r="L23" s="20" t="n">
        <f aca="false">IF(K23=0,0,I23/K23)</f>
        <v>0</v>
      </c>
      <c r="M23" s="19" t="n">
        <f aca="false">G23*L23</f>
        <v>0</v>
      </c>
      <c r="N23" s="15"/>
      <c r="O23" s="19" t="n">
        <f aca="false">IF(N23&gt;M23,N23-M23,0)</f>
        <v>0</v>
      </c>
      <c r="P23" s="19" t="n">
        <f aca="false">IF(M23&gt;N23,M23-N23,0)</f>
        <v>0</v>
      </c>
      <c r="Q23" s="20" t="n">
        <f aca="false">IF(G23=0,0,(G23-H23)/G23)</f>
        <v>0</v>
      </c>
      <c r="R23" s="20" t="n">
        <f aca="false">IF(G23=0,0,(G23-K23)/G23)</f>
        <v>0</v>
      </c>
      <c r="S23" s="19" t="n">
        <f aca="false">H23-K23</f>
        <v>0</v>
      </c>
      <c r="T23" s="15"/>
      <c r="U23" s="18"/>
    </row>
    <row r="24" customFormat="false" ht="15" hidden="false" customHeight="false" outlineLevel="0" collapsed="false">
      <c r="A24" s="14"/>
      <c r="B24" s="14"/>
      <c r="C24" s="14"/>
      <c r="D24" s="14"/>
      <c r="E24" s="15"/>
      <c r="F24" s="15"/>
      <c r="G24" s="16" t="n">
        <f aca="false">E24+F24</f>
        <v>0</v>
      </c>
      <c r="H24" s="15"/>
      <c r="I24" s="15"/>
      <c r="J24" s="15"/>
      <c r="K24" s="16" t="n">
        <f aca="false">I24+J24</f>
        <v>0</v>
      </c>
      <c r="L24" s="17" t="n">
        <f aca="false">IF(K24=0,0,I24/K24)</f>
        <v>0</v>
      </c>
      <c r="M24" s="16" t="n">
        <f aca="false">G24*L24</f>
        <v>0</v>
      </c>
      <c r="N24" s="15"/>
      <c r="O24" s="16" t="n">
        <f aca="false">IF(N24&gt;M24,N24-M24,0)</f>
        <v>0</v>
      </c>
      <c r="P24" s="16" t="n">
        <f aca="false">IF(M24&gt;N24,M24-N24,0)</f>
        <v>0</v>
      </c>
      <c r="Q24" s="17" t="n">
        <f aca="false">IF(G24=0,0,(G24-H24)/G24)</f>
        <v>0</v>
      </c>
      <c r="R24" s="17" t="n">
        <f aca="false">IF(G24=0,0,(G24-K24)/G24)</f>
        <v>0</v>
      </c>
      <c r="S24" s="16" t="n">
        <f aca="false">H24-K24</f>
        <v>0</v>
      </c>
      <c r="T24" s="15"/>
      <c r="U24" s="18"/>
    </row>
    <row r="25" customFormat="false" ht="15" hidden="false" customHeight="false" outlineLevel="0" collapsed="false">
      <c r="A25" s="14"/>
      <c r="B25" s="14"/>
      <c r="C25" s="14"/>
      <c r="D25" s="14"/>
      <c r="E25" s="15"/>
      <c r="F25" s="15"/>
      <c r="G25" s="19" t="n">
        <f aca="false">E25+F25</f>
        <v>0</v>
      </c>
      <c r="H25" s="15"/>
      <c r="I25" s="15"/>
      <c r="J25" s="15"/>
      <c r="K25" s="19" t="n">
        <f aca="false">I25+J25</f>
        <v>0</v>
      </c>
      <c r="L25" s="20" t="n">
        <f aca="false">IF(K25=0,0,I25/K25)</f>
        <v>0</v>
      </c>
      <c r="M25" s="19" t="n">
        <f aca="false">G25*L25</f>
        <v>0</v>
      </c>
      <c r="N25" s="15"/>
      <c r="O25" s="19" t="n">
        <f aca="false">IF(N25&gt;M25,N25-M25,0)</f>
        <v>0</v>
      </c>
      <c r="P25" s="19" t="n">
        <f aca="false">IF(M25&gt;N25,M25-N25,0)</f>
        <v>0</v>
      </c>
      <c r="Q25" s="20" t="n">
        <f aca="false">IF(G25=0,0,(G25-H25)/G25)</f>
        <v>0</v>
      </c>
      <c r="R25" s="20" t="n">
        <f aca="false">IF(G25=0,0,(G25-K25)/G25)</f>
        <v>0</v>
      </c>
      <c r="S25" s="19" t="n">
        <f aca="false">H25-K25</f>
        <v>0</v>
      </c>
      <c r="T25" s="15"/>
      <c r="U25" s="18"/>
    </row>
    <row r="26" customFormat="false" ht="15" hidden="false" customHeight="false" outlineLevel="0" collapsed="false">
      <c r="A26" s="14"/>
      <c r="B26" s="14"/>
      <c r="C26" s="14"/>
      <c r="D26" s="14"/>
      <c r="E26" s="15"/>
      <c r="F26" s="15"/>
      <c r="G26" s="16" t="n">
        <f aca="false">E26+F26</f>
        <v>0</v>
      </c>
      <c r="H26" s="15"/>
      <c r="I26" s="15"/>
      <c r="J26" s="15"/>
      <c r="K26" s="16" t="n">
        <f aca="false">I26+J26</f>
        <v>0</v>
      </c>
      <c r="L26" s="17" t="n">
        <f aca="false">IF(K26=0,0,I26/K26)</f>
        <v>0</v>
      </c>
      <c r="M26" s="16" t="n">
        <f aca="false">G26*L26</f>
        <v>0</v>
      </c>
      <c r="N26" s="15"/>
      <c r="O26" s="16" t="n">
        <f aca="false">IF(N26&gt;M26,N26-M26,0)</f>
        <v>0</v>
      </c>
      <c r="P26" s="16" t="n">
        <f aca="false">IF(M26&gt;N26,M26-N26,0)</f>
        <v>0</v>
      </c>
      <c r="Q26" s="17" t="n">
        <f aca="false">IF(G26=0,0,(G26-H26)/G26)</f>
        <v>0</v>
      </c>
      <c r="R26" s="17" t="n">
        <f aca="false">IF(G26=0,0,(G26-K26)/G26)</f>
        <v>0</v>
      </c>
      <c r="S26" s="16" t="n">
        <f aca="false">H26-K26</f>
        <v>0</v>
      </c>
      <c r="T26" s="15"/>
      <c r="U26" s="18"/>
    </row>
    <row r="27" customFormat="false" ht="15" hidden="false" customHeight="false" outlineLevel="0" collapsed="false">
      <c r="A27" s="14"/>
      <c r="B27" s="14"/>
      <c r="C27" s="14"/>
      <c r="D27" s="14"/>
      <c r="E27" s="15"/>
      <c r="F27" s="15"/>
      <c r="G27" s="19" t="n">
        <f aca="false">E27+F27</f>
        <v>0</v>
      </c>
      <c r="H27" s="15"/>
      <c r="I27" s="15"/>
      <c r="J27" s="15"/>
      <c r="K27" s="19" t="n">
        <f aca="false">I27+J27</f>
        <v>0</v>
      </c>
      <c r="L27" s="20" t="n">
        <f aca="false">IF(K27=0,0,I27/K27)</f>
        <v>0</v>
      </c>
      <c r="M27" s="19" t="n">
        <f aca="false">G27*L27</f>
        <v>0</v>
      </c>
      <c r="N27" s="15"/>
      <c r="O27" s="19" t="n">
        <f aca="false">IF(N27&gt;M27,N27-M27,0)</f>
        <v>0</v>
      </c>
      <c r="P27" s="19" t="n">
        <f aca="false">IF(M27&gt;N27,M27-N27,0)</f>
        <v>0</v>
      </c>
      <c r="Q27" s="20" t="n">
        <f aca="false">IF(G27=0,0,(G27-H27)/G27)</f>
        <v>0</v>
      </c>
      <c r="R27" s="20" t="n">
        <f aca="false">IF(G27=0,0,(G27-K27)/G27)</f>
        <v>0</v>
      </c>
      <c r="S27" s="19" t="n">
        <f aca="false">H27-K27</f>
        <v>0</v>
      </c>
      <c r="T27" s="15"/>
      <c r="U27" s="18"/>
    </row>
    <row r="28" customFormat="false" ht="15" hidden="false" customHeight="false" outlineLevel="0" collapsed="false">
      <c r="A28" s="14"/>
      <c r="B28" s="14"/>
      <c r="C28" s="14"/>
      <c r="D28" s="14"/>
      <c r="E28" s="15"/>
      <c r="F28" s="15"/>
      <c r="G28" s="16" t="n">
        <f aca="false">E28+F28</f>
        <v>0</v>
      </c>
      <c r="H28" s="15"/>
      <c r="I28" s="15"/>
      <c r="J28" s="15"/>
      <c r="K28" s="16" t="n">
        <f aca="false">I28+J28</f>
        <v>0</v>
      </c>
      <c r="L28" s="17" t="n">
        <f aca="false">IF(K28=0,0,I28/K28)</f>
        <v>0</v>
      </c>
      <c r="M28" s="16" t="n">
        <f aca="false">G28*L28</f>
        <v>0</v>
      </c>
      <c r="N28" s="15"/>
      <c r="O28" s="16" t="n">
        <f aca="false">IF(N28&gt;M28,N28-M28,0)</f>
        <v>0</v>
      </c>
      <c r="P28" s="16" t="n">
        <f aca="false">IF(M28&gt;N28,M28-N28,0)</f>
        <v>0</v>
      </c>
      <c r="Q28" s="17" t="n">
        <f aca="false">IF(G28=0,0,(G28-H28)/G28)</f>
        <v>0</v>
      </c>
      <c r="R28" s="17" t="n">
        <f aca="false">IF(G28=0,0,(G28-K28)/G28)</f>
        <v>0</v>
      </c>
      <c r="S28" s="16" t="n">
        <f aca="false">H28-K28</f>
        <v>0</v>
      </c>
      <c r="T28" s="15"/>
      <c r="U28" s="18"/>
    </row>
    <row r="29" customFormat="false" ht="15" hidden="false" customHeight="false" outlineLevel="0" collapsed="false">
      <c r="A29" s="14"/>
      <c r="B29" s="14"/>
      <c r="C29" s="14"/>
      <c r="D29" s="14"/>
      <c r="E29" s="15"/>
      <c r="F29" s="15"/>
      <c r="G29" s="19" t="n">
        <f aca="false">E29+F29</f>
        <v>0</v>
      </c>
      <c r="H29" s="15"/>
      <c r="I29" s="15"/>
      <c r="J29" s="15"/>
      <c r="K29" s="19" t="n">
        <f aca="false">I29+J29</f>
        <v>0</v>
      </c>
      <c r="L29" s="20" t="n">
        <f aca="false">IF(K29=0,0,I29/K29)</f>
        <v>0</v>
      </c>
      <c r="M29" s="19" t="n">
        <f aca="false">G29*L29</f>
        <v>0</v>
      </c>
      <c r="N29" s="15"/>
      <c r="O29" s="19" t="n">
        <f aca="false">IF(N29&gt;M29,N29-M29,0)</f>
        <v>0</v>
      </c>
      <c r="P29" s="19" t="n">
        <f aca="false">IF(M29&gt;N29,M29-N29,0)</f>
        <v>0</v>
      </c>
      <c r="Q29" s="20" t="n">
        <f aca="false">IF(G29=0,0,(G29-H29)/G29)</f>
        <v>0</v>
      </c>
      <c r="R29" s="20" t="n">
        <f aca="false">IF(G29=0,0,(G29-K29)/G29)</f>
        <v>0</v>
      </c>
      <c r="S29" s="19" t="n">
        <f aca="false">H29-K29</f>
        <v>0</v>
      </c>
      <c r="T29" s="15"/>
      <c r="U29" s="18"/>
    </row>
    <row r="30" customFormat="false" ht="15" hidden="false" customHeight="false" outlineLevel="0" collapsed="false">
      <c r="A30" s="14"/>
      <c r="B30" s="14"/>
      <c r="C30" s="14"/>
      <c r="D30" s="14"/>
      <c r="E30" s="15"/>
      <c r="F30" s="15"/>
      <c r="G30" s="16" t="n">
        <f aca="false">E30+F30</f>
        <v>0</v>
      </c>
      <c r="H30" s="15"/>
      <c r="I30" s="15"/>
      <c r="J30" s="15"/>
      <c r="K30" s="16" t="n">
        <f aca="false">I30+J30</f>
        <v>0</v>
      </c>
      <c r="L30" s="17" t="n">
        <f aca="false">IF(K30=0,0,I30/K30)</f>
        <v>0</v>
      </c>
      <c r="M30" s="16" t="n">
        <f aca="false">G30*L30</f>
        <v>0</v>
      </c>
      <c r="N30" s="15"/>
      <c r="O30" s="16" t="n">
        <f aca="false">IF(N30&gt;M30,N30-M30,0)</f>
        <v>0</v>
      </c>
      <c r="P30" s="16" t="n">
        <f aca="false">IF(M30&gt;N30,M30-N30,0)</f>
        <v>0</v>
      </c>
      <c r="Q30" s="17" t="n">
        <f aca="false">IF(G30=0,0,(G30-H30)/G30)</f>
        <v>0</v>
      </c>
      <c r="R30" s="17" t="n">
        <f aca="false">IF(G30=0,0,(G30-K30)/G30)</f>
        <v>0</v>
      </c>
      <c r="S30" s="16" t="n">
        <f aca="false">H30-K30</f>
        <v>0</v>
      </c>
      <c r="T30" s="15"/>
      <c r="U30" s="18"/>
    </row>
    <row r="31" customFormat="false" ht="15" hidden="false" customHeight="false" outlineLevel="0" collapsed="false">
      <c r="A31" s="14"/>
      <c r="B31" s="14"/>
      <c r="C31" s="14"/>
      <c r="D31" s="14"/>
      <c r="E31" s="15"/>
      <c r="F31" s="15"/>
      <c r="G31" s="19" t="n">
        <f aca="false">E31+F31</f>
        <v>0</v>
      </c>
      <c r="H31" s="15"/>
      <c r="I31" s="15"/>
      <c r="J31" s="15"/>
      <c r="K31" s="19" t="n">
        <f aca="false">I31+J31</f>
        <v>0</v>
      </c>
      <c r="L31" s="20" t="n">
        <f aca="false">IF(K31=0,0,I31/K31)</f>
        <v>0</v>
      </c>
      <c r="M31" s="19" t="n">
        <f aca="false">G31*L31</f>
        <v>0</v>
      </c>
      <c r="N31" s="15"/>
      <c r="O31" s="19" t="n">
        <f aca="false">IF(N31&gt;M31,N31-M31,0)</f>
        <v>0</v>
      </c>
      <c r="P31" s="19" t="n">
        <f aca="false">IF(M31&gt;N31,M31-N31,0)</f>
        <v>0</v>
      </c>
      <c r="Q31" s="20" t="n">
        <f aca="false">IF(G31=0,0,(G31-H31)/G31)</f>
        <v>0</v>
      </c>
      <c r="R31" s="20" t="n">
        <f aca="false">IF(G31=0,0,(G31-K31)/G31)</f>
        <v>0</v>
      </c>
      <c r="S31" s="19" t="n">
        <f aca="false">H31-K31</f>
        <v>0</v>
      </c>
      <c r="T31" s="15"/>
      <c r="U31" s="18"/>
    </row>
    <row r="32" customFormat="false" ht="15" hidden="false" customHeight="false" outlineLevel="0" collapsed="false">
      <c r="A32" s="14"/>
      <c r="B32" s="14"/>
      <c r="C32" s="14"/>
      <c r="D32" s="14"/>
      <c r="E32" s="15"/>
      <c r="F32" s="15"/>
      <c r="G32" s="16" t="n">
        <f aca="false">E32+F32</f>
        <v>0</v>
      </c>
      <c r="H32" s="15"/>
      <c r="I32" s="15"/>
      <c r="J32" s="15"/>
      <c r="K32" s="16" t="n">
        <f aca="false">I32+J32</f>
        <v>0</v>
      </c>
      <c r="L32" s="17" t="n">
        <f aca="false">IF(K32=0,0,I32/K32)</f>
        <v>0</v>
      </c>
      <c r="M32" s="16" t="n">
        <f aca="false">G32*L32</f>
        <v>0</v>
      </c>
      <c r="N32" s="15"/>
      <c r="O32" s="16" t="n">
        <f aca="false">IF(N32&gt;M32,N32-M32,0)</f>
        <v>0</v>
      </c>
      <c r="P32" s="16" t="n">
        <f aca="false">IF(M32&gt;N32,M32-N32,0)</f>
        <v>0</v>
      </c>
      <c r="Q32" s="17" t="n">
        <f aca="false">IF(G32=0,0,(G32-H32)/G32)</f>
        <v>0</v>
      </c>
      <c r="R32" s="17" t="n">
        <f aca="false">IF(G32=0,0,(G32-K32)/G32)</f>
        <v>0</v>
      </c>
      <c r="S32" s="16" t="n">
        <f aca="false">H32-K32</f>
        <v>0</v>
      </c>
      <c r="T32" s="15"/>
      <c r="U32" s="18"/>
    </row>
    <row r="33" customFormat="false" ht="15" hidden="false" customHeight="false" outlineLevel="0" collapsed="false">
      <c r="A33" s="21" t="s">
        <v>75</v>
      </c>
      <c r="B33" s="21"/>
      <c r="C33" s="21"/>
      <c r="D33" s="21"/>
      <c r="E33" s="22" t="n">
        <f aca="false">SUM(E8:E32)</f>
        <v>5300000</v>
      </c>
      <c r="F33" s="22" t="n">
        <f aca="false">SUM(F8:F32)</f>
        <v>250000</v>
      </c>
      <c r="G33" s="22" t="n">
        <f aca="false">SUM(G8:G32)</f>
        <v>5550000</v>
      </c>
      <c r="H33" s="22" t="n">
        <f aca="false">SUM(H8:H32)</f>
        <v>4717500</v>
      </c>
      <c r="I33" s="22" t="n">
        <f aca="false">SUM(I8:I32)</f>
        <v>3774375</v>
      </c>
      <c r="J33" s="22" t="n">
        <f aca="false">SUM(J8:J32)</f>
        <v>1258125</v>
      </c>
      <c r="K33" s="22" t="n">
        <f aca="false">SUM(K8:K32)</f>
        <v>5032500</v>
      </c>
      <c r="L33" s="23" t="n">
        <f aca="false">IF(K33=0,0,I33/K33)</f>
        <v>0.75</v>
      </c>
      <c r="M33" s="22" t="n">
        <f aca="false">SUM(M8:M32)</f>
        <v>4162500</v>
      </c>
      <c r="N33" s="22" t="n">
        <f aca="false">SUM(N8:N32)</f>
        <v>4080000</v>
      </c>
      <c r="O33" s="22" t="n">
        <f aca="false">SUM(O8:O32)</f>
        <v>157500</v>
      </c>
      <c r="P33" s="22" t="n">
        <f aca="false">SUM(P8:P32)</f>
        <v>240000</v>
      </c>
      <c r="Q33" s="23" t="n">
        <f aca="false">IF(G33=0,0,(G33-H33)/G33)</f>
        <v>0.15</v>
      </c>
      <c r="R33" s="23" t="n">
        <f aca="false">IF(G33=0,0,(G33-K33)/G33)</f>
        <v>0.0932432432432433</v>
      </c>
      <c r="S33" s="22" t="n">
        <f aca="false">SUM(S8:S32)</f>
        <v>-315000</v>
      </c>
      <c r="T33" s="22" t="n">
        <f aca="false">SUM(T8:T32)</f>
        <v>304000</v>
      </c>
      <c r="U33" s="24"/>
    </row>
    <row r="35" customFormat="false" ht="15" hidden="false" customHeight="false" outlineLevel="0" collapsed="false">
      <c r="A35" s="11" t="s">
        <v>76</v>
      </c>
      <c r="B35" s="11"/>
      <c r="C35" s="11"/>
      <c r="D35" s="11"/>
      <c r="E35" s="11"/>
      <c r="F35" s="11"/>
      <c r="G35" s="11"/>
      <c r="H35" s="11"/>
      <c r="I35" s="11"/>
      <c r="J35" s="11"/>
      <c r="K35" s="11"/>
      <c r="L35" s="11"/>
    </row>
  </sheetData>
  <mergeCells count="3">
    <mergeCell ref="A1:U1"/>
    <mergeCell ref="A4:J4"/>
    <mergeCell ref="A35:L35"/>
  </mergeCells>
  <printOptions headings="false" gridLines="false" gridLinesSet="true" horizontalCentered="false" verticalCentered="false"/>
  <pageMargins left="0.3" right="0.3" top="0.4" bottom="0.4"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The Harbor Group  |  theharbor.group&amp;R&amp;8 Page &amp;P of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0"/>
    <col collapsed="false" customWidth="true" hidden="false" outlineLevel="0" max="4" min="3" style="0" width="15"/>
    <col collapsed="false" customWidth="true" hidden="false" outlineLevel="0" max="5" min="5" style="0" width="16"/>
    <col collapsed="false" customWidth="true" hidden="false" outlineLevel="0" max="7" min="6" style="0" width="15"/>
    <col collapsed="false" customWidth="true" hidden="false" outlineLevel="0" max="8" min="8" style="0" width="11"/>
    <col collapsed="false" customWidth="true" hidden="false" outlineLevel="0" max="9" min="9" style="0" width="12"/>
    <col collapsed="false" customWidth="true" hidden="false" outlineLevel="0" max="10" min="10" style="0" width="11"/>
    <col collapsed="false" customWidth="true" hidden="false" outlineLevel="0" max="12" min="11" style="0" width="16"/>
  </cols>
  <sheetData>
    <row r="1" customFormat="false" ht="30" hidden="false" customHeight="true" outlineLevel="0" collapsed="false">
      <c r="A1" s="1" t="s">
        <v>77</v>
      </c>
      <c r="B1" s="1"/>
      <c r="C1" s="1"/>
      <c r="D1" s="1"/>
      <c r="E1" s="1"/>
      <c r="F1" s="1"/>
      <c r="G1" s="1"/>
      <c r="H1" s="1"/>
      <c r="I1" s="1"/>
      <c r="J1" s="1"/>
      <c r="K1" s="1"/>
      <c r="L1" s="1"/>
    </row>
    <row r="2" customFormat="false" ht="15" hidden="false" customHeight="false" outlineLevel="0" collapsed="false">
      <c r="A2" s="2"/>
    </row>
    <row r="4" customFormat="false" ht="15" hidden="false" customHeight="false" outlineLevel="0" collapsed="false">
      <c r="A4" s="11" t="s">
        <v>78</v>
      </c>
      <c r="B4" s="11"/>
      <c r="C4" s="11"/>
      <c r="D4" s="11"/>
      <c r="E4" s="11"/>
      <c r="F4" s="11"/>
      <c r="G4" s="11"/>
      <c r="H4" s="11"/>
      <c r="I4" s="11"/>
    </row>
    <row r="6" customFormat="false" ht="39.75" hidden="false" customHeight="true" outlineLevel="0" collapsed="false">
      <c r="A6" s="25" t="s">
        <v>47</v>
      </c>
      <c r="B6" s="25" t="s">
        <v>48</v>
      </c>
      <c r="C6" s="25" t="s">
        <v>53</v>
      </c>
      <c r="D6" s="25" t="s">
        <v>79</v>
      </c>
      <c r="E6" s="25" t="s">
        <v>80</v>
      </c>
      <c r="F6" s="25" t="s">
        <v>81</v>
      </c>
      <c r="G6" s="25" t="s">
        <v>82</v>
      </c>
      <c r="H6" s="25" t="s">
        <v>83</v>
      </c>
      <c r="I6" s="25" t="s">
        <v>84</v>
      </c>
      <c r="J6" s="25" t="s">
        <v>85</v>
      </c>
      <c r="K6" s="25" t="s">
        <v>86</v>
      </c>
      <c r="L6" s="25" t="s">
        <v>87</v>
      </c>
    </row>
    <row r="8" customFormat="false" ht="15" hidden="false" customHeight="false" outlineLevel="0" collapsed="false">
      <c r="A8" s="26" t="str">
        <f aca="false">IF('WIP Schedule'!A8="","",'WIP Schedule'!A8)</f>
        <v>2601</v>
      </c>
      <c r="B8" s="26" t="str">
        <f aca="false">IF('WIP Schedule'!B8="","",'WIP Schedule'!B8)</f>
        <v>Job A — EXAMPLE (underbilled)</v>
      </c>
      <c r="C8" s="27" t="n">
        <f aca="false">'WIP Schedule'!G8</f>
        <v>2400000</v>
      </c>
      <c r="D8" s="27" t="n">
        <f aca="false">'WIP Schedule'!H8</f>
        <v>2040000</v>
      </c>
      <c r="E8" s="15"/>
      <c r="F8" s="27" t="n">
        <f aca="false">'WIP Schedule'!K8</f>
        <v>2040000</v>
      </c>
      <c r="G8" s="16" t="n">
        <f aca="false">IF(E8=0,0,F8-E8)</f>
        <v>0</v>
      </c>
      <c r="H8" s="17" t="n">
        <f aca="false">IF(C8=0,0,(C8-D8)/C8)</f>
        <v>0.15</v>
      </c>
      <c r="I8" s="17" t="n">
        <f aca="false">IF(OR(C8=0,E8=0),0,(C8-E8)/C8)</f>
        <v>0</v>
      </c>
      <c r="J8" s="17" t="n">
        <f aca="false">IF(C8=0,0,(C8-F8)/C8)</f>
        <v>0.15</v>
      </c>
      <c r="K8" s="16" t="n">
        <f aca="false">IF(E8=0,0,E8-F8)</f>
        <v>0</v>
      </c>
      <c r="L8" s="16" t="n">
        <f aca="false">D8-F8</f>
        <v>0</v>
      </c>
    </row>
    <row r="9" customFormat="false" ht="15" hidden="false" customHeight="false" outlineLevel="0" collapsed="false">
      <c r="A9" s="28" t="str">
        <f aca="false">IF('WIP Schedule'!A9="","",'WIP Schedule'!A9)</f>
        <v>2602</v>
      </c>
      <c r="B9" s="28" t="str">
        <f aca="false">IF('WIP Schedule'!B9="","",'WIP Schedule'!B9)</f>
        <v>Job B — EXAMPLE (margin fade)</v>
      </c>
      <c r="C9" s="29" t="n">
        <f aca="false">'WIP Schedule'!G9</f>
        <v>3150000</v>
      </c>
      <c r="D9" s="29" t="n">
        <f aca="false">'WIP Schedule'!H9</f>
        <v>2677500</v>
      </c>
      <c r="E9" s="15"/>
      <c r="F9" s="29" t="n">
        <f aca="false">'WIP Schedule'!K9</f>
        <v>2992500</v>
      </c>
      <c r="G9" s="19" t="n">
        <f aca="false">IF(E9=0,0,F9-E9)</f>
        <v>0</v>
      </c>
      <c r="H9" s="20" t="n">
        <f aca="false">IF(C9=0,0,(C9-D9)/C9)</f>
        <v>0.15</v>
      </c>
      <c r="I9" s="20" t="n">
        <f aca="false">IF(OR(C9=0,E9=0),0,(C9-E9)/C9)</f>
        <v>0</v>
      </c>
      <c r="J9" s="20" t="n">
        <f aca="false">IF(C9=0,0,(C9-F9)/C9)</f>
        <v>0.05</v>
      </c>
      <c r="K9" s="19" t="n">
        <f aca="false">IF(E9=0,0,E9-F9)</f>
        <v>0</v>
      </c>
      <c r="L9" s="19" t="n">
        <f aca="false">D9-F9</f>
        <v>-315000</v>
      </c>
    </row>
    <row r="10" customFormat="false" ht="15" hidden="false" customHeight="false" outlineLevel="0" collapsed="false">
      <c r="A10" s="26" t="str">
        <f aca="false">IF('WIP Schedule'!A10="","",'WIP Schedule'!A10)</f>
        <v/>
      </c>
      <c r="B10" s="26" t="str">
        <f aca="false">IF('WIP Schedule'!B10="","",'WIP Schedule'!B10)</f>
        <v/>
      </c>
      <c r="C10" s="27" t="n">
        <f aca="false">'WIP Schedule'!G10</f>
        <v>0</v>
      </c>
      <c r="D10" s="27" t="n">
        <f aca="false">'WIP Schedule'!H10</f>
        <v>0</v>
      </c>
      <c r="E10" s="15"/>
      <c r="F10" s="27" t="n">
        <f aca="false">'WIP Schedule'!K10</f>
        <v>0</v>
      </c>
      <c r="G10" s="16" t="n">
        <f aca="false">IF(E10=0,0,F10-E10)</f>
        <v>0</v>
      </c>
      <c r="H10" s="17" t="n">
        <f aca="false">IF(C10=0,0,(C10-D10)/C10)</f>
        <v>0</v>
      </c>
      <c r="I10" s="17" t="n">
        <f aca="false">IF(OR(C10=0,E10=0),0,(C10-E10)/C10)</f>
        <v>0</v>
      </c>
      <c r="J10" s="17" t="n">
        <f aca="false">IF(C10=0,0,(C10-F10)/C10)</f>
        <v>0</v>
      </c>
      <c r="K10" s="16" t="n">
        <f aca="false">IF(E10=0,0,E10-F10)</f>
        <v>0</v>
      </c>
      <c r="L10" s="16" t="n">
        <f aca="false">D10-F10</f>
        <v>0</v>
      </c>
    </row>
    <row r="11" customFormat="false" ht="15" hidden="false" customHeight="false" outlineLevel="0" collapsed="false">
      <c r="A11" s="28" t="str">
        <f aca="false">IF('WIP Schedule'!A11="","",'WIP Schedule'!A11)</f>
        <v/>
      </c>
      <c r="B11" s="28" t="str">
        <f aca="false">IF('WIP Schedule'!B11="","",'WIP Schedule'!B11)</f>
        <v/>
      </c>
      <c r="C11" s="29" t="n">
        <f aca="false">'WIP Schedule'!G11</f>
        <v>0</v>
      </c>
      <c r="D11" s="29" t="n">
        <f aca="false">'WIP Schedule'!H11</f>
        <v>0</v>
      </c>
      <c r="E11" s="15"/>
      <c r="F11" s="29" t="n">
        <f aca="false">'WIP Schedule'!K11</f>
        <v>0</v>
      </c>
      <c r="G11" s="19" t="n">
        <f aca="false">IF(E11=0,0,F11-E11)</f>
        <v>0</v>
      </c>
      <c r="H11" s="20" t="n">
        <f aca="false">IF(C11=0,0,(C11-D11)/C11)</f>
        <v>0</v>
      </c>
      <c r="I11" s="20" t="n">
        <f aca="false">IF(OR(C11=0,E11=0),0,(C11-E11)/C11)</f>
        <v>0</v>
      </c>
      <c r="J11" s="20" t="n">
        <f aca="false">IF(C11=0,0,(C11-F11)/C11)</f>
        <v>0</v>
      </c>
      <c r="K11" s="19" t="n">
        <f aca="false">IF(E11=0,0,E11-F11)</f>
        <v>0</v>
      </c>
      <c r="L11" s="19" t="n">
        <f aca="false">D11-F11</f>
        <v>0</v>
      </c>
    </row>
    <row r="12" customFormat="false" ht="15" hidden="false" customHeight="false" outlineLevel="0" collapsed="false">
      <c r="A12" s="26" t="str">
        <f aca="false">IF('WIP Schedule'!A12="","",'WIP Schedule'!A12)</f>
        <v/>
      </c>
      <c r="B12" s="26" t="str">
        <f aca="false">IF('WIP Schedule'!B12="","",'WIP Schedule'!B12)</f>
        <v/>
      </c>
      <c r="C12" s="27" t="n">
        <f aca="false">'WIP Schedule'!G12</f>
        <v>0</v>
      </c>
      <c r="D12" s="27" t="n">
        <f aca="false">'WIP Schedule'!H12</f>
        <v>0</v>
      </c>
      <c r="E12" s="15"/>
      <c r="F12" s="27" t="n">
        <f aca="false">'WIP Schedule'!K12</f>
        <v>0</v>
      </c>
      <c r="G12" s="16" t="n">
        <f aca="false">IF(E12=0,0,F12-E12)</f>
        <v>0</v>
      </c>
      <c r="H12" s="17" t="n">
        <f aca="false">IF(C12=0,0,(C12-D12)/C12)</f>
        <v>0</v>
      </c>
      <c r="I12" s="17" t="n">
        <f aca="false">IF(OR(C12=0,E12=0),0,(C12-E12)/C12)</f>
        <v>0</v>
      </c>
      <c r="J12" s="17" t="n">
        <f aca="false">IF(C12=0,0,(C12-F12)/C12)</f>
        <v>0</v>
      </c>
      <c r="K12" s="16" t="n">
        <f aca="false">IF(E12=0,0,E12-F12)</f>
        <v>0</v>
      </c>
      <c r="L12" s="16" t="n">
        <f aca="false">D12-F12</f>
        <v>0</v>
      </c>
    </row>
    <row r="13" customFormat="false" ht="15" hidden="false" customHeight="false" outlineLevel="0" collapsed="false">
      <c r="A13" s="28" t="str">
        <f aca="false">IF('WIP Schedule'!A13="","",'WIP Schedule'!A13)</f>
        <v/>
      </c>
      <c r="B13" s="28" t="str">
        <f aca="false">IF('WIP Schedule'!B13="","",'WIP Schedule'!B13)</f>
        <v/>
      </c>
      <c r="C13" s="29" t="n">
        <f aca="false">'WIP Schedule'!G13</f>
        <v>0</v>
      </c>
      <c r="D13" s="29" t="n">
        <f aca="false">'WIP Schedule'!H13</f>
        <v>0</v>
      </c>
      <c r="E13" s="15"/>
      <c r="F13" s="29" t="n">
        <f aca="false">'WIP Schedule'!K13</f>
        <v>0</v>
      </c>
      <c r="G13" s="19" t="n">
        <f aca="false">IF(E13=0,0,F13-E13)</f>
        <v>0</v>
      </c>
      <c r="H13" s="20" t="n">
        <f aca="false">IF(C13=0,0,(C13-D13)/C13)</f>
        <v>0</v>
      </c>
      <c r="I13" s="20" t="n">
        <f aca="false">IF(OR(C13=0,E13=0),0,(C13-E13)/C13)</f>
        <v>0</v>
      </c>
      <c r="J13" s="20" t="n">
        <f aca="false">IF(C13=0,0,(C13-F13)/C13)</f>
        <v>0</v>
      </c>
      <c r="K13" s="19" t="n">
        <f aca="false">IF(E13=0,0,E13-F13)</f>
        <v>0</v>
      </c>
      <c r="L13" s="19" t="n">
        <f aca="false">D13-F13</f>
        <v>0</v>
      </c>
    </row>
    <row r="14" customFormat="false" ht="15" hidden="false" customHeight="false" outlineLevel="0" collapsed="false">
      <c r="A14" s="26" t="str">
        <f aca="false">IF('WIP Schedule'!A14="","",'WIP Schedule'!A14)</f>
        <v/>
      </c>
      <c r="B14" s="26" t="str">
        <f aca="false">IF('WIP Schedule'!B14="","",'WIP Schedule'!B14)</f>
        <v/>
      </c>
      <c r="C14" s="27" t="n">
        <f aca="false">'WIP Schedule'!G14</f>
        <v>0</v>
      </c>
      <c r="D14" s="27" t="n">
        <f aca="false">'WIP Schedule'!H14</f>
        <v>0</v>
      </c>
      <c r="E14" s="15"/>
      <c r="F14" s="27" t="n">
        <f aca="false">'WIP Schedule'!K14</f>
        <v>0</v>
      </c>
      <c r="G14" s="16" t="n">
        <f aca="false">IF(E14=0,0,F14-E14)</f>
        <v>0</v>
      </c>
      <c r="H14" s="17" t="n">
        <f aca="false">IF(C14=0,0,(C14-D14)/C14)</f>
        <v>0</v>
      </c>
      <c r="I14" s="17" t="n">
        <f aca="false">IF(OR(C14=0,E14=0),0,(C14-E14)/C14)</f>
        <v>0</v>
      </c>
      <c r="J14" s="17" t="n">
        <f aca="false">IF(C14=0,0,(C14-F14)/C14)</f>
        <v>0</v>
      </c>
      <c r="K14" s="16" t="n">
        <f aca="false">IF(E14=0,0,E14-F14)</f>
        <v>0</v>
      </c>
      <c r="L14" s="16" t="n">
        <f aca="false">D14-F14</f>
        <v>0</v>
      </c>
    </row>
    <row r="15" customFormat="false" ht="15" hidden="false" customHeight="false" outlineLevel="0" collapsed="false">
      <c r="A15" s="28" t="str">
        <f aca="false">IF('WIP Schedule'!A15="","",'WIP Schedule'!A15)</f>
        <v/>
      </c>
      <c r="B15" s="28" t="str">
        <f aca="false">IF('WIP Schedule'!B15="","",'WIP Schedule'!B15)</f>
        <v/>
      </c>
      <c r="C15" s="29" t="n">
        <f aca="false">'WIP Schedule'!G15</f>
        <v>0</v>
      </c>
      <c r="D15" s="29" t="n">
        <f aca="false">'WIP Schedule'!H15</f>
        <v>0</v>
      </c>
      <c r="E15" s="15"/>
      <c r="F15" s="29" t="n">
        <f aca="false">'WIP Schedule'!K15</f>
        <v>0</v>
      </c>
      <c r="G15" s="19" t="n">
        <f aca="false">IF(E15=0,0,F15-E15)</f>
        <v>0</v>
      </c>
      <c r="H15" s="20" t="n">
        <f aca="false">IF(C15=0,0,(C15-D15)/C15)</f>
        <v>0</v>
      </c>
      <c r="I15" s="20" t="n">
        <f aca="false">IF(OR(C15=0,E15=0),0,(C15-E15)/C15)</f>
        <v>0</v>
      </c>
      <c r="J15" s="20" t="n">
        <f aca="false">IF(C15=0,0,(C15-F15)/C15)</f>
        <v>0</v>
      </c>
      <c r="K15" s="19" t="n">
        <f aca="false">IF(E15=0,0,E15-F15)</f>
        <v>0</v>
      </c>
      <c r="L15" s="19" t="n">
        <f aca="false">D15-F15</f>
        <v>0</v>
      </c>
    </row>
    <row r="16" customFormat="false" ht="15" hidden="false" customHeight="false" outlineLevel="0" collapsed="false">
      <c r="A16" s="26" t="str">
        <f aca="false">IF('WIP Schedule'!A16="","",'WIP Schedule'!A16)</f>
        <v/>
      </c>
      <c r="B16" s="26" t="str">
        <f aca="false">IF('WIP Schedule'!B16="","",'WIP Schedule'!B16)</f>
        <v/>
      </c>
      <c r="C16" s="27" t="n">
        <f aca="false">'WIP Schedule'!G16</f>
        <v>0</v>
      </c>
      <c r="D16" s="27" t="n">
        <f aca="false">'WIP Schedule'!H16</f>
        <v>0</v>
      </c>
      <c r="E16" s="15"/>
      <c r="F16" s="27" t="n">
        <f aca="false">'WIP Schedule'!K16</f>
        <v>0</v>
      </c>
      <c r="G16" s="16" t="n">
        <f aca="false">IF(E16=0,0,F16-E16)</f>
        <v>0</v>
      </c>
      <c r="H16" s="17" t="n">
        <f aca="false">IF(C16=0,0,(C16-D16)/C16)</f>
        <v>0</v>
      </c>
      <c r="I16" s="17" t="n">
        <f aca="false">IF(OR(C16=0,E16=0),0,(C16-E16)/C16)</f>
        <v>0</v>
      </c>
      <c r="J16" s="17" t="n">
        <f aca="false">IF(C16=0,0,(C16-F16)/C16)</f>
        <v>0</v>
      </c>
      <c r="K16" s="16" t="n">
        <f aca="false">IF(E16=0,0,E16-F16)</f>
        <v>0</v>
      </c>
      <c r="L16" s="16" t="n">
        <f aca="false">D16-F16</f>
        <v>0</v>
      </c>
    </row>
    <row r="17" customFormat="false" ht="15" hidden="false" customHeight="false" outlineLevel="0" collapsed="false">
      <c r="A17" s="28" t="str">
        <f aca="false">IF('WIP Schedule'!A17="","",'WIP Schedule'!A17)</f>
        <v/>
      </c>
      <c r="B17" s="28" t="str">
        <f aca="false">IF('WIP Schedule'!B17="","",'WIP Schedule'!B17)</f>
        <v/>
      </c>
      <c r="C17" s="29" t="n">
        <f aca="false">'WIP Schedule'!G17</f>
        <v>0</v>
      </c>
      <c r="D17" s="29" t="n">
        <f aca="false">'WIP Schedule'!H17</f>
        <v>0</v>
      </c>
      <c r="E17" s="15"/>
      <c r="F17" s="29" t="n">
        <f aca="false">'WIP Schedule'!K17</f>
        <v>0</v>
      </c>
      <c r="G17" s="19" t="n">
        <f aca="false">IF(E17=0,0,F17-E17)</f>
        <v>0</v>
      </c>
      <c r="H17" s="20" t="n">
        <f aca="false">IF(C17=0,0,(C17-D17)/C17)</f>
        <v>0</v>
      </c>
      <c r="I17" s="20" t="n">
        <f aca="false">IF(OR(C17=0,E17=0),0,(C17-E17)/C17)</f>
        <v>0</v>
      </c>
      <c r="J17" s="20" t="n">
        <f aca="false">IF(C17=0,0,(C17-F17)/C17)</f>
        <v>0</v>
      </c>
      <c r="K17" s="19" t="n">
        <f aca="false">IF(E17=0,0,E17-F17)</f>
        <v>0</v>
      </c>
      <c r="L17" s="19" t="n">
        <f aca="false">D17-F17</f>
        <v>0</v>
      </c>
    </row>
    <row r="18" customFormat="false" ht="15" hidden="false" customHeight="false" outlineLevel="0" collapsed="false">
      <c r="A18" s="26" t="str">
        <f aca="false">IF('WIP Schedule'!A18="","",'WIP Schedule'!A18)</f>
        <v/>
      </c>
      <c r="B18" s="26" t="str">
        <f aca="false">IF('WIP Schedule'!B18="","",'WIP Schedule'!B18)</f>
        <v/>
      </c>
      <c r="C18" s="27" t="n">
        <f aca="false">'WIP Schedule'!G18</f>
        <v>0</v>
      </c>
      <c r="D18" s="27" t="n">
        <f aca="false">'WIP Schedule'!H18</f>
        <v>0</v>
      </c>
      <c r="E18" s="15"/>
      <c r="F18" s="27" t="n">
        <f aca="false">'WIP Schedule'!K18</f>
        <v>0</v>
      </c>
      <c r="G18" s="16" t="n">
        <f aca="false">IF(E18=0,0,F18-E18)</f>
        <v>0</v>
      </c>
      <c r="H18" s="17" t="n">
        <f aca="false">IF(C18=0,0,(C18-D18)/C18)</f>
        <v>0</v>
      </c>
      <c r="I18" s="17" t="n">
        <f aca="false">IF(OR(C18=0,E18=0),0,(C18-E18)/C18)</f>
        <v>0</v>
      </c>
      <c r="J18" s="17" t="n">
        <f aca="false">IF(C18=0,0,(C18-F18)/C18)</f>
        <v>0</v>
      </c>
      <c r="K18" s="16" t="n">
        <f aca="false">IF(E18=0,0,E18-F18)</f>
        <v>0</v>
      </c>
      <c r="L18" s="16" t="n">
        <f aca="false">D18-F18</f>
        <v>0</v>
      </c>
    </row>
    <row r="19" customFormat="false" ht="15" hidden="false" customHeight="false" outlineLevel="0" collapsed="false">
      <c r="A19" s="28" t="str">
        <f aca="false">IF('WIP Schedule'!A19="","",'WIP Schedule'!A19)</f>
        <v/>
      </c>
      <c r="B19" s="28" t="str">
        <f aca="false">IF('WIP Schedule'!B19="","",'WIP Schedule'!B19)</f>
        <v/>
      </c>
      <c r="C19" s="29" t="n">
        <f aca="false">'WIP Schedule'!G19</f>
        <v>0</v>
      </c>
      <c r="D19" s="29" t="n">
        <f aca="false">'WIP Schedule'!H19</f>
        <v>0</v>
      </c>
      <c r="E19" s="15"/>
      <c r="F19" s="29" t="n">
        <f aca="false">'WIP Schedule'!K19</f>
        <v>0</v>
      </c>
      <c r="G19" s="19" t="n">
        <f aca="false">IF(E19=0,0,F19-E19)</f>
        <v>0</v>
      </c>
      <c r="H19" s="20" t="n">
        <f aca="false">IF(C19=0,0,(C19-D19)/C19)</f>
        <v>0</v>
      </c>
      <c r="I19" s="20" t="n">
        <f aca="false">IF(OR(C19=0,E19=0),0,(C19-E19)/C19)</f>
        <v>0</v>
      </c>
      <c r="J19" s="20" t="n">
        <f aca="false">IF(C19=0,0,(C19-F19)/C19)</f>
        <v>0</v>
      </c>
      <c r="K19" s="19" t="n">
        <f aca="false">IF(E19=0,0,E19-F19)</f>
        <v>0</v>
      </c>
      <c r="L19" s="19" t="n">
        <f aca="false">D19-F19</f>
        <v>0</v>
      </c>
    </row>
    <row r="20" customFormat="false" ht="15" hidden="false" customHeight="false" outlineLevel="0" collapsed="false">
      <c r="A20" s="26" t="str">
        <f aca="false">IF('WIP Schedule'!A20="","",'WIP Schedule'!A20)</f>
        <v/>
      </c>
      <c r="B20" s="26" t="str">
        <f aca="false">IF('WIP Schedule'!B20="","",'WIP Schedule'!B20)</f>
        <v/>
      </c>
      <c r="C20" s="27" t="n">
        <f aca="false">'WIP Schedule'!G20</f>
        <v>0</v>
      </c>
      <c r="D20" s="27" t="n">
        <f aca="false">'WIP Schedule'!H20</f>
        <v>0</v>
      </c>
      <c r="E20" s="15"/>
      <c r="F20" s="27" t="n">
        <f aca="false">'WIP Schedule'!K20</f>
        <v>0</v>
      </c>
      <c r="G20" s="16" t="n">
        <f aca="false">IF(E20=0,0,F20-E20)</f>
        <v>0</v>
      </c>
      <c r="H20" s="17" t="n">
        <f aca="false">IF(C20=0,0,(C20-D20)/C20)</f>
        <v>0</v>
      </c>
      <c r="I20" s="17" t="n">
        <f aca="false">IF(OR(C20=0,E20=0),0,(C20-E20)/C20)</f>
        <v>0</v>
      </c>
      <c r="J20" s="17" t="n">
        <f aca="false">IF(C20=0,0,(C20-F20)/C20)</f>
        <v>0</v>
      </c>
      <c r="K20" s="16" t="n">
        <f aca="false">IF(E20=0,0,E20-F20)</f>
        <v>0</v>
      </c>
      <c r="L20" s="16" t="n">
        <f aca="false">D20-F20</f>
        <v>0</v>
      </c>
    </row>
    <row r="21" customFormat="false" ht="15" hidden="false" customHeight="false" outlineLevel="0" collapsed="false">
      <c r="A21" s="28" t="str">
        <f aca="false">IF('WIP Schedule'!A21="","",'WIP Schedule'!A21)</f>
        <v/>
      </c>
      <c r="B21" s="28" t="str">
        <f aca="false">IF('WIP Schedule'!B21="","",'WIP Schedule'!B21)</f>
        <v/>
      </c>
      <c r="C21" s="29" t="n">
        <f aca="false">'WIP Schedule'!G21</f>
        <v>0</v>
      </c>
      <c r="D21" s="29" t="n">
        <f aca="false">'WIP Schedule'!H21</f>
        <v>0</v>
      </c>
      <c r="E21" s="15"/>
      <c r="F21" s="29" t="n">
        <f aca="false">'WIP Schedule'!K21</f>
        <v>0</v>
      </c>
      <c r="G21" s="19" t="n">
        <f aca="false">IF(E21=0,0,F21-E21)</f>
        <v>0</v>
      </c>
      <c r="H21" s="20" t="n">
        <f aca="false">IF(C21=0,0,(C21-D21)/C21)</f>
        <v>0</v>
      </c>
      <c r="I21" s="20" t="n">
        <f aca="false">IF(OR(C21=0,E21=0),0,(C21-E21)/C21)</f>
        <v>0</v>
      </c>
      <c r="J21" s="20" t="n">
        <f aca="false">IF(C21=0,0,(C21-F21)/C21)</f>
        <v>0</v>
      </c>
      <c r="K21" s="19" t="n">
        <f aca="false">IF(E21=0,0,E21-F21)</f>
        <v>0</v>
      </c>
      <c r="L21" s="19" t="n">
        <f aca="false">D21-F21</f>
        <v>0</v>
      </c>
    </row>
    <row r="22" customFormat="false" ht="15" hidden="false" customHeight="false" outlineLevel="0" collapsed="false">
      <c r="A22" s="26" t="str">
        <f aca="false">IF('WIP Schedule'!A22="","",'WIP Schedule'!A22)</f>
        <v/>
      </c>
      <c r="B22" s="26" t="str">
        <f aca="false">IF('WIP Schedule'!B22="","",'WIP Schedule'!B22)</f>
        <v/>
      </c>
      <c r="C22" s="27" t="n">
        <f aca="false">'WIP Schedule'!G22</f>
        <v>0</v>
      </c>
      <c r="D22" s="27" t="n">
        <f aca="false">'WIP Schedule'!H22</f>
        <v>0</v>
      </c>
      <c r="E22" s="15"/>
      <c r="F22" s="27" t="n">
        <f aca="false">'WIP Schedule'!K22</f>
        <v>0</v>
      </c>
      <c r="G22" s="16" t="n">
        <f aca="false">IF(E22=0,0,F22-E22)</f>
        <v>0</v>
      </c>
      <c r="H22" s="17" t="n">
        <f aca="false">IF(C22=0,0,(C22-D22)/C22)</f>
        <v>0</v>
      </c>
      <c r="I22" s="17" t="n">
        <f aca="false">IF(OR(C22=0,E22=0),0,(C22-E22)/C22)</f>
        <v>0</v>
      </c>
      <c r="J22" s="17" t="n">
        <f aca="false">IF(C22=0,0,(C22-F22)/C22)</f>
        <v>0</v>
      </c>
      <c r="K22" s="16" t="n">
        <f aca="false">IF(E22=0,0,E22-F22)</f>
        <v>0</v>
      </c>
      <c r="L22" s="16" t="n">
        <f aca="false">D22-F22</f>
        <v>0</v>
      </c>
    </row>
    <row r="23" customFormat="false" ht="15" hidden="false" customHeight="false" outlineLevel="0" collapsed="false">
      <c r="A23" s="28" t="str">
        <f aca="false">IF('WIP Schedule'!A23="","",'WIP Schedule'!A23)</f>
        <v/>
      </c>
      <c r="B23" s="28" t="str">
        <f aca="false">IF('WIP Schedule'!B23="","",'WIP Schedule'!B23)</f>
        <v/>
      </c>
      <c r="C23" s="29" t="n">
        <f aca="false">'WIP Schedule'!G23</f>
        <v>0</v>
      </c>
      <c r="D23" s="29" t="n">
        <f aca="false">'WIP Schedule'!H23</f>
        <v>0</v>
      </c>
      <c r="E23" s="15"/>
      <c r="F23" s="29" t="n">
        <f aca="false">'WIP Schedule'!K23</f>
        <v>0</v>
      </c>
      <c r="G23" s="19" t="n">
        <f aca="false">IF(E23=0,0,F23-E23)</f>
        <v>0</v>
      </c>
      <c r="H23" s="20" t="n">
        <f aca="false">IF(C23=0,0,(C23-D23)/C23)</f>
        <v>0</v>
      </c>
      <c r="I23" s="20" t="n">
        <f aca="false">IF(OR(C23=0,E23=0),0,(C23-E23)/C23)</f>
        <v>0</v>
      </c>
      <c r="J23" s="20" t="n">
        <f aca="false">IF(C23=0,0,(C23-F23)/C23)</f>
        <v>0</v>
      </c>
      <c r="K23" s="19" t="n">
        <f aca="false">IF(E23=0,0,E23-F23)</f>
        <v>0</v>
      </c>
      <c r="L23" s="19" t="n">
        <f aca="false">D23-F23</f>
        <v>0</v>
      </c>
    </row>
    <row r="24" customFormat="false" ht="15" hidden="false" customHeight="false" outlineLevel="0" collapsed="false">
      <c r="A24" s="26" t="str">
        <f aca="false">IF('WIP Schedule'!A24="","",'WIP Schedule'!A24)</f>
        <v/>
      </c>
      <c r="B24" s="26" t="str">
        <f aca="false">IF('WIP Schedule'!B24="","",'WIP Schedule'!B24)</f>
        <v/>
      </c>
      <c r="C24" s="27" t="n">
        <f aca="false">'WIP Schedule'!G24</f>
        <v>0</v>
      </c>
      <c r="D24" s="27" t="n">
        <f aca="false">'WIP Schedule'!H24</f>
        <v>0</v>
      </c>
      <c r="E24" s="15"/>
      <c r="F24" s="27" t="n">
        <f aca="false">'WIP Schedule'!K24</f>
        <v>0</v>
      </c>
      <c r="G24" s="16" t="n">
        <f aca="false">IF(E24=0,0,F24-E24)</f>
        <v>0</v>
      </c>
      <c r="H24" s="17" t="n">
        <f aca="false">IF(C24=0,0,(C24-D24)/C24)</f>
        <v>0</v>
      </c>
      <c r="I24" s="17" t="n">
        <f aca="false">IF(OR(C24=0,E24=0),0,(C24-E24)/C24)</f>
        <v>0</v>
      </c>
      <c r="J24" s="17" t="n">
        <f aca="false">IF(C24=0,0,(C24-F24)/C24)</f>
        <v>0</v>
      </c>
      <c r="K24" s="16" t="n">
        <f aca="false">IF(E24=0,0,E24-F24)</f>
        <v>0</v>
      </c>
      <c r="L24" s="16" t="n">
        <f aca="false">D24-F24</f>
        <v>0</v>
      </c>
    </row>
    <row r="25" customFormat="false" ht="15" hidden="false" customHeight="false" outlineLevel="0" collapsed="false">
      <c r="A25" s="28" t="str">
        <f aca="false">IF('WIP Schedule'!A25="","",'WIP Schedule'!A25)</f>
        <v/>
      </c>
      <c r="B25" s="28" t="str">
        <f aca="false">IF('WIP Schedule'!B25="","",'WIP Schedule'!B25)</f>
        <v/>
      </c>
      <c r="C25" s="29" t="n">
        <f aca="false">'WIP Schedule'!G25</f>
        <v>0</v>
      </c>
      <c r="D25" s="29" t="n">
        <f aca="false">'WIP Schedule'!H25</f>
        <v>0</v>
      </c>
      <c r="E25" s="15"/>
      <c r="F25" s="29" t="n">
        <f aca="false">'WIP Schedule'!K25</f>
        <v>0</v>
      </c>
      <c r="G25" s="19" t="n">
        <f aca="false">IF(E25=0,0,F25-E25)</f>
        <v>0</v>
      </c>
      <c r="H25" s="20" t="n">
        <f aca="false">IF(C25=0,0,(C25-D25)/C25)</f>
        <v>0</v>
      </c>
      <c r="I25" s="20" t="n">
        <f aca="false">IF(OR(C25=0,E25=0),0,(C25-E25)/C25)</f>
        <v>0</v>
      </c>
      <c r="J25" s="20" t="n">
        <f aca="false">IF(C25=0,0,(C25-F25)/C25)</f>
        <v>0</v>
      </c>
      <c r="K25" s="19" t="n">
        <f aca="false">IF(E25=0,0,E25-F25)</f>
        <v>0</v>
      </c>
      <c r="L25" s="19" t="n">
        <f aca="false">D25-F25</f>
        <v>0</v>
      </c>
    </row>
    <row r="26" customFormat="false" ht="15" hidden="false" customHeight="false" outlineLevel="0" collapsed="false">
      <c r="A26" s="26" t="str">
        <f aca="false">IF('WIP Schedule'!A26="","",'WIP Schedule'!A26)</f>
        <v/>
      </c>
      <c r="B26" s="26" t="str">
        <f aca="false">IF('WIP Schedule'!B26="","",'WIP Schedule'!B26)</f>
        <v/>
      </c>
      <c r="C26" s="27" t="n">
        <f aca="false">'WIP Schedule'!G26</f>
        <v>0</v>
      </c>
      <c r="D26" s="27" t="n">
        <f aca="false">'WIP Schedule'!H26</f>
        <v>0</v>
      </c>
      <c r="E26" s="15"/>
      <c r="F26" s="27" t="n">
        <f aca="false">'WIP Schedule'!K26</f>
        <v>0</v>
      </c>
      <c r="G26" s="16" t="n">
        <f aca="false">IF(E26=0,0,F26-E26)</f>
        <v>0</v>
      </c>
      <c r="H26" s="17" t="n">
        <f aca="false">IF(C26=0,0,(C26-D26)/C26)</f>
        <v>0</v>
      </c>
      <c r="I26" s="17" t="n">
        <f aca="false">IF(OR(C26=0,E26=0),0,(C26-E26)/C26)</f>
        <v>0</v>
      </c>
      <c r="J26" s="17" t="n">
        <f aca="false">IF(C26=0,0,(C26-F26)/C26)</f>
        <v>0</v>
      </c>
      <c r="K26" s="16" t="n">
        <f aca="false">IF(E26=0,0,E26-F26)</f>
        <v>0</v>
      </c>
      <c r="L26" s="16" t="n">
        <f aca="false">D26-F26</f>
        <v>0</v>
      </c>
    </row>
    <row r="27" customFormat="false" ht="15" hidden="false" customHeight="false" outlineLevel="0" collapsed="false">
      <c r="A27" s="28" t="str">
        <f aca="false">IF('WIP Schedule'!A27="","",'WIP Schedule'!A27)</f>
        <v/>
      </c>
      <c r="B27" s="28" t="str">
        <f aca="false">IF('WIP Schedule'!B27="","",'WIP Schedule'!B27)</f>
        <v/>
      </c>
      <c r="C27" s="29" t="n">
        <f aca="false">'WIP Schedule'!G27</f>
        <v>0</v>
      </c>
      <c r="D27" s="29" t="n">
        <f aca="false">'WIP Schedule'!H27</f>
        <v>0</v>
      </c>
      <c r="E27" s="15"/>
      <c r="F27" s="29" t="n">
        <f aca="false">'WIP Schedule'!K27</f>
        <v>0</v>
      </c>
      <c r="G27" s="19" t="n">
        <f aca="false">IF(E27=0,0,F27-E27)</f>
        <v>0</v>
      </c>
      <c r="H27" s="20" t="n">
        <f aca="false">IF(C27=0,0,(C27-D27)/C27)</f>
        <v>0</v>
      </c>
      <c r="I27" s="20" t="n">
        <f aca="false">IF(OR(C27=0,E27=0),0,(C27-E27)/C27)</f>
        <v>0</v>
      </c>
      <c r="J27" s="20" t="n">
        <f aca="false">IF(C27=0,0,(C27-F27)/C27)</f>
        <v>0</v>
      </c>
      <c r="K27" s="19" t="n">
        <f aca="false">IF(E27=0,0,E27-F27)</f>
        <v>0</v>
      </c>
      <c r="L27" s="19" t="n">
        <f aca="false">D27-F27</f>
        <v>0</v>
      </c>
    </row>
    <row r="28" customFormat="false" ht="15" hidden="false" customHeight="false" outlineLevel="0" collapsed="false">
      <c r="A28" s="26" t="str">
        <f aca="false">IF('WIP Schedule'!A28="","",'WIP Schedule'!A28)</f>
        <v/>
      </c>
      <c r="B28" s="26" t="str">
        <f aca="false">IF('WIP Schedule'!B28="","",'WIP Schedule'!B28)</f>
        <v/>
      </c>
      <c r="C28" s="27" t="n">
        <f aca="false">'WIP Schedule'!G28</f>
        <v>0</v>
      </c>
      <c r="D28" s="27" t="n">
        <f aca="false">'WIP Schedule'!H28</f>
        <v>0</v>
      </c>
      <c r="E28" s="15"/>
      <c r="F28" s="27" t="n">
        <f aca="false">'WIP Schedule'!K28</f>
        <v>0</v>
      </c>
      <c r="G28" s="16" t="n">
        <f aca="false">IF(E28=0,0,F28-E28)</f>
        <v>0</v>
      </c>
      <c r="H28" s="17" t="n">
        <f aca="false">IF(C28=0,0,(C28-D28)/C28)</f>
        <v>0</v>
      </c>
      <c r="I28" s="17" t="n">
        <f aca="false">IF(OR(C28=0,E28=0),0,(C28-E28)/C28)</f>
        <v>0</v>
      </c>
      <c r="J28" s="17" t="n">
        <f aca="false">IF(C28=0,0,(C28-F28)/C28)</f>
        <v>0</v>
      </c>
      <c r="K28" s="16" t="n">
        <f aca="false">IF(E28=0,0,E28-F28)</f>
        <v>0</v>
      </c>
      <c r="L28" s="16" t="n">
        <f aca="false">D28-F28</f>
        <v>0</v>
      </c>
    </row>
    <row r="29" customFormat="false" ht="15" hidden="false" customHeight="false" outlineLevel="0" collapsed="false">
      <c r="A29" s="28" t="str">
        <f aca="false">IF('WIP Schedule'!A29="","",'WIP Schedule'!A29)</f>
        <v/>
      </c>
      <c r="B29" s="28" t="str">
        <f aca="false">IF('WIP Schedule'!B29="","",'WIP Schedule'!B29)</f>
        <v/>
      </c>
      <c r="C29" s="29" t="n">
        <f aca="false">'WIP Schedule'!G29</f>
        <v>0</v>
      </c>
      <c r="D29" s="29" t="n">
        <f aca="false">'WIP Schedule'!H29</f>
        <v>0</v>
      </c>
      <c r="E29" s="15"/>
      <c r="F29" s="29" t="n">
        <f aca="false">'WIP Schedule'!K29</f>
        <v>0</v>
      </c>
      <c r="G29" s="19" t="n">
        <f aca="false">IF(E29=0,0,F29-E29)</f>
        <v>0</v>
      </c>
      <c r="H29" s="20" t="n">
        <f aca="false">IF(C29=0,0,(C29-D29)/C29)</f>
        <v>0</v>
      </c>
      <c r="I29" s="20" t="n">
        <f aca="false">IF(OR(C29=0,E29=0),0,(C29-E29)/C29)</f>
        <v>0</v>
      </c>
      <c r="J29" s="20" t="n">
        <f aca="false">IF(C29=0,0,(C29-F29)/C29)</f>
        <v>0</v>
      </c>
      <c r="K29" s="19" t="n">
        <f aca="false">IF(E29=0,0,E29-F29)</f>
        <v>0</v>
      </c>
      <c r="L29" s="19" t="n">
        <f aca="false">D29-F29</f>
        <v>0</v>
      </c>
    </row>
    <row r="30" customFormat="false" ht="15" hidden="false" customHeight="false" outlineLevel="0" collapsed="false">
      <c r="A30" s="26" t="str">
        <f aca="false">IF('WIP Schedule'!A30="","",'WIP Schedule'!A30)</f>
        <v/>
      </c>
      <c r="B30" s="26" t="str">
        <f aca="false">IF('WIP Schedule'!B30="","",'WIP Schedule'!B30)</f>
        <v/>
      </c>
      <c r="C30" s="27" t="n">
        <f aca="false">'WIP Schedule'!G30</f>
        <v>0</v>
      </c>
      <c r="D30" s="27" t="n">
        <f aca="false">'WIP Schedule'!H30</f>
        <v>0</v>
      </c>
      <c r="E30" s="15"/>
      <c r="F30" s="27" t="n">
        <f aca="false">'WIP Schedule'!K30</f>
        <v>0</v>
      </c>
      <c r="G30" s="16" t="n">
        <f aca="false">IF(E30=0,0,F30-E30)</f>
        <v>0</v>
      </c>
      <c r="H30" s="17" t="n">
        <f aca="false">IF(C30=0,0,(C30-D30)/C30)</f>
        <v>0</v>
      </c>
      <c r="I30" s="17" t="n">
        <f aca="false">IF(OR(C30=0,E30=0),0,(C30-E30)/C30)</f>
        <v>0</v>
      </c>
      <c r="J30" s="17" t="n">
        <f aca="false">IF(C30=0,0,(C30-F30)/C30)</f>
        <v>0</v>
      </c>
      <c r="K30" s="16" t="n">
        <f aca="false">IF(E30=0,0,E30-F30)</f>
        <v>0</v>
      </c>
      <c r="L30" s="16" t="n">
        <f aca="false">D30-F30</f>
        <v>0</v>
      </c>
    </row>
    <row r="31" customFormat="false" ht="15" hidden="false" customHeight="false" outlineLevel="0" collapsed="false">
      <c r="A31" s="28" t="str">
        <f aca="false">IF('WIP Schedule'!A31="","",'WIP Schedule'!A31)</f>
        <v/>
      </c>
      <c r="B31" s="28" t="str">
        <f aca="false">IF('WIP Schedule'!B31="","",'WIP Schedule'!B31)</f>
        <v/>
      </c>
      <c r="C31" s="29" t="n">
        <f aca="false">'WIP Schedule'!G31</f>
        <v>0</v>
      </c>
      <c r="D31" s="29" t="n">
        <f aca="false">'WIP Schedule'!H31</f>
        <v>0</v>
      </c>
      <c r="E31" s="15"/>
      <c r="F31" s="29" t="n">
        <f aca="false">'WIP Schedule'!K31</f>
        <v>0</v>
      </c>
      <c r="G31" s="19" t="n">
        <f aca="false">IF(E31=0,0,F31-E31)</f>
        <v>0</v>
      </c>
      <c r="H31" s="20" t="n">
        <f aca="false">IF(C31=0,0,(C31-D31)/C31)</f>
        <v>0</v>
      </c>
      <c r="I31" s="20" t="n">
        <f aca="false">IF(OR(C31=0,E31=0),0,(C31-E31)/C31)</f>
        <v>0</v>
      </c>
      <c r="J31" s="20" t="n">
        <f aca="false">IF(C31=0,0,(C31-F31)/C31)</f>
        <v>0</v>
      </c>
      <c r="K31" s="19" t="n">
        <f aca="false">IF(E31=0,0,E31-F31)</f>
        <v>0</v>
      </c>
      <c r="L31" s="19" t="n">
        <f aca="false">D31-F31</f>
        <v>0</v>
      </c>
    </row>
    <row r="32" customFormat="false" ht="15" hidden="false" customHeight="false" outlineLevel="0" collapsed="false">
      <c r="A32" s="26" t="str">
        <f aca="false">IF('WIP Schedule'!A32="","",'WIP Schedule'!A32)</f>
        <v/>
      </c>
      <c r="B32" s="26" t="str">
        <f aca="false">IF('WIP Schedule'!B32="","",'WIP Schedule'!B32)</f>
        <v/>
      </c>
      <c r="C32" s="27" t="n">
        <f aca="false">'WIP Schedule'!G32</f>
        <v>0</v>
      </c>
      <c r="D32" s="27" t="n">
        <f aca="false">'WIP Schedule'!H32</f>
        <v>0</v>
      </c>
      <c r="E32" s="15"/>
      <c r="F32" s="27" t="n">
        <f aca="false">'WIP Schedule'!K32</f>
        <v>0</v>
      </c>
      <c r="G32" s="16" t="n">
        <f aca="false">IF(E32=0,0,F32-E32)</f>
        <v>0</v>
      </c>
      <c r="H32" s="17" t="n">
        <f aca="false">IF(C32=0,0,(C32-D32)/C32)</f>
        <v>0</v>
      </c>
      <c r="I32" s="17" t="n">
        <f aca="false">IF(OR(C32=0,E32=0),0,(C32-E32)/C32)</f>
        <v>0</v>
      </c>
      <c r="J32" s="17" t="n">
        <f aca="false">IF(C32=0,0,(C32-F32)/C32)</f>
        <v>0</v>
      </c>
      <c r="K32" s="16" t="n">
        <f aca="false">IF(E32=0,0,E32-F32)</f>
        <v>0</v>
      </c>
      <c r="L32" s="16" t="n">
        <f aca="false">D32-F32</f>
        <v>0</v>
      </c>
    </row>
    <row r="33" customFormat="false" ht="15" hidden="false" customHeight="false" outlineLevel="0" collapsed="false">
      <c r="A33" s="21" t="s">
        <v>75</v>
      </c>
      <c r="B33" s="21"/>
      <c r="C33" s="22" t="n">
        <f aca="false">SUM(C8:C32)</f>
        <v>5550000</v>
      </c>
      <c r="D33" s="22" t="n">
        <f aca="false">SUM(D8:D32)</f>
        <v>4717500</v>
      </c>
      <c r="E33" s="22" t="n">
        <f aca="false">SUM(E8:E32)</f>
        <v>0</v>
      </c>
      <c r="F33" s="22" t="n">
        <f aca="false">SUM(F8:F32)</f>
        <v>5032500</v>
      </c>
      <c r="G33" s="22" t="n">
        <f aca="false">SUM(G8:G32)</f>
        <v>0</v>
      </c>
      <c r="H33" s="23" t="n">
        <f aca="false">IF(C33=0,0,(C33-D33)/C33)</f>
        <v>0.15</v>
      </c>
      <c r="I33" s="23"/>
      <c r="J33" s="23" t="n">
        <f aca="false">IF(C33=0,0,(C33-F33)/C33)</f>
        <v>0.0932432432432433</v>
      </c>
      <c r="K33" s="22" t="n">
        <f aca="false">SUM(K8:K32)</f>
        <v>0</v>
      </c>
      <c r="L33" s="22" t="n">
        <f aca="false">SUM(L8:L32)</f>
        <v>-315000</v>
      </c>
    </row>
  </sheetData>
  <mergeCells count="2">
    <mergeCell ref="A1:L1"/>
    <mergeCell ref="A4:I4"/>
  </mergeCells>
  <printOptions headings="false" gridLines="false" gridLinesSet="true" horizontalCentered="false" verticalCentered="false"/>
  <pageMargins left="0.3" right="0.3" top="0.4" bottom="0.4"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The Harbor Group  |  theharbor.group&amp;R&amp;8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8"/>
    <col collapsed="false" customWidth="true" hidden="false" outlineLevel="0" max="3" min="3" style="0" width="8"/>
    <col collapsed="false" customWidth="true" hidden="false" outlineLevel="0" max="4" min="4" style="0" width="12"/>
    <col collapsed="false" customWidth="true" hidden="false" outlineLevel="0" max="5" min="5" style="0" width="13"/>
    <col collapsed="false" customWidth="true" hidden="false" outlineLevel="0" max="6" min="6" style="0" width="12"/>
    <col collapsed="false" customWidth="true" hidden="false" outlineLevel="0" max="9" min="7" style="0" width="13"/>
    <col collapsed="false" customWidth="true" hidden="false" outlineLevel="0" max="10" min="10" style="0" width="14"/>
  </cols>
  <sheetData>
    <row r="1" customFormat="false" ht="30" hidden="false" customHeight="true" outlineLevel="0" collapsed="false">
      <c r="A1" s="1" t="s">
        <v>88</v>
      </c>
      <c r="B1" s="1"/>
      <c r="C1" s="1"/>
      <c r="D1" s="1"/>
      <c r="E1" s="1"/>
      <c r="F1" s="1"/>
      <c r="G1" s="1"/>
      <c r="H1" s="1"/>
      <c r="I1" s="1"/>
      <c r="J1" s="1"/>
      <c r="K1" s="1"/>
      <c r="L1" s="1"/>
    </row>
    <row r="2" customFormat="false" ht="15" hidden="false" customHeight="false" outlineLevel="0" collapsed="false">
      <c r="A2" s="2"/>
    </row>
    <row r="3" customFormat="false" ht="15" hidden="false" customHeight="false" outlineLevel="0" collapsed="false">
      <c r="B3" s="30" t="s">
        <v>89</v>
      </c>
    </row>
    <row r="4" customFormat="false" ht="15" hidden="false" customHeight="false" outlineLevel="0" collapsed="false">
      <c r="B4" s="31" t="s">
        <v>90</v>
      </c>
      <c r="C4" s="32" t="n">
        <v>0.05</v>
      </c>
      <c r="D4" s="33" t="s">
        <v>91</v>
      </c>
    </row>
    <row r="5" customFormat="false" ht="15" hidden="false" customHeight="false" outlineLevel="0" collapsed="false">
      <c r="B5" s="31" t="s">
        <v>92</v>
      </c>
      <c r="C5" s="32" t="n">
        <v>0.1</v>
      </c>
      <c r="D5" s="33" t="s">
        <v>91</v>
      </c>
    </row>
    <row r="6" customFormat="false" ht="15" hidden="false" customHeight="false" outlineLevel="0" collapsed="false">
      <c r="B6" s="31" t="s">
        <v>93</v>
      </c>
      <c r="C6" s="32" t="n">
        <v>0.02</v>
      </c>
      <c r="D6" s="33" t="s">
        <v>94</v>
      </c>
    </row>
    <row r="7" customFormat="false" ht="15" hidden="false" customHeight="false" outlineLevel="0" collapsed="false">
      <c r="B7" s="31" t="s">
        <v>95</v>
      </c>
      <c r="C7" s="34" t="n">
        <v>45</v>
      </c>
      <c r="D7" s="33" t="s">
        <v>96</v>
      </c>
    </row>
    <row r="10" customFormat="false" ht="42" hidden="false" customHeight="true" outlineLevel="0" collapsed="false">
      <c r="A10" s="12" t="s">
        <v>47</v>
      </c>
      <c r="B10" s="12" t="s">
        <v>48</v>
      </c>
      <c r="C10" s="35" t="s">
        <v>97</v>
      </c>
      <c r="D10" s="35" t="s">
        <v>98</v>
      </c>
      <c r="E10" s="35" t="s">
        <v>99</v>
      </c>
      <c r="F10" s="35" t="s">
        <v>100</v>
      </c>
      <c r="G10" s="35" t="s">
        <v>101</v>
      </c>
      <c r="H10" s="35" t="s">
        <v>102</v>
      </c>
      <c r="I10" s="35" t="s">
        <v>103</v>
      </c>
      <c r="J10" s="35" t="s">
        <v>104</v>
      </c>
    </row>
    <row r="12" customFormat="false" ht="15" hidden="false" customHeight="false" outlineLevel="0" collapsed="false">
      <c r="A12" s="36" t="str">
        <f aca="false">IF('WIP Schedule'!A8="","",'WIP Schedule'!A8)</f>
        <v>2601</v>
      </c>
      <c r="B12" s="36" t="str">
        <f aca="false">IF('WIP Schedule'!B8="","",'WIP Schedule'!B8)</f>
        <v>Job A — EXAMPLE (underbilled)</v>
      </c>
      <c r="C12" s="37" t="n">
        <f aca="false">IF(A12="","",COUNTIF(D12:J12,"FLAG"))</f>
        <v>2</v>
      </c>
      <c r="D12" s="38" t="str">
        <f aca="false">IF('WIP Schedule'!G8&lt;=0,"",IF('WIP Schedule'!P8/'WIP Schedule'!G8&gt;$C$4,"FLAG",""))</f>
        <v>FLAG</v>
      </c>
      <c r="E12" s="38" t="str">
        <f aca="false">IF('WIP Schedule'!G8&lt;=0,"",IF('WIP Schedule'!O8/'WIP Schedule'!G8&gt;$C$5,"FLAG",""))</f>
        <v/>
      </c>
      <c r="F12" s="38" t="str">
        <f aca="false">IF(AND('WIP Schedule'!G8&gt;0,'WIP Schedule'!Q8-'WIP Schedule'!R8&gt;$C$6),"FLAG","")</f>
        <v/>
      </c>
      <c r="G12" s="38" t="str">
        <f aca="false">IF(AND('WIP Schedule'!K8&gt;0,'WIP Schedule'!K8='WIP Schedule'!H8,'WIP Schedule'!L8&gt;0.25),"FLAG","")</f>
        <v>FLAG</v>
      </c>
      <c r="H12" s="38" t="str">
        <f aca="true">IF(AND(ISNUMBER('WIP Schedule'!U8),TODAY()-'WIP Schedule'!U8&gt;$C$7),"FLAG","")</f>
        <v/>
      </c>
      <c r="I12" s="38" t="str">
        <f aca="false">IF(AND('WIP Schedule'!L8&gt;=0.95,'WIP Schedule'!L8&lt;1),"FLAG","")</f>
        <v/>
      </c>
      <c r="J12" s="38" t="str">
        <f aca="false">IF(AND('WIP Schedule'!I8&gt;0,'WIP Schedule'!G8=0),"FLAG","")</f>
        <v/>
      </c>
    </row>
    <row r="13" customFormat="false" ht="15" hidden="false" customHeight="false" outlineLevel="0" collapsed="false">
      <c r="A13" s="39" t="str">
        <f aca="false">IF('WIP Schedule'!A9="","",'WIP Schedule'!A9)</f>
        <v>2602</v>
      </c>
      <c r="B13" s="39" t="str">
        <f aca="false">IF('WIP Schedule'!B9="","",'WIP Schedule'!B9)</f>
        <v>Job B — EXAMPLE (margin fade)</v>
      </c>
      <c r="C13" s="40" t="n">
        <f aca="false">IF(A13="","",COUNTIF(D13:J13,"FLAG"))</f>
        <v>1</v>
      </c>
      <c r="D13" s="41" t="str">
        <f aca="false">IF('WIP Schedule'!G9&lt;=0,"",IF('WIP Schedule'!P9/'WIP Schedule'!G9&gt;$C$4,"FLAG",""))</f>
        <v/>
      </c>
      <c r="E13" s="41" t="str">
        <f aca="false">IF('WIP Schedule'!G9&lt;=0,"",IF('WIP Schedule'!O9/'WIP Schedule'!G9&gt;$C$5,"FLAG",""))</f>
        <v/>
      </c>
      <c r="F13" s="41" t="str">
        <f aca="false">IF(AND('WIP Schedule'!G9&gt;0,'WIP Schedule'!Q9-'WIP Schedule'!R9&gt;$C$6),"FLAG","")</f>
        <v>FLAG</v>
      </c>
      <c r="G13" s="41" t="str">
        <f aca="false">IF(AND('WIP Schedule'!K9&gt;0,'WIP Schedule'!K9='WIP Schedule'!H9,'WIP Schedule'!L9&gt;0.25),"FLAG","")</f>
        <v/>
      </c>
      <c r="H13" s="41" t="str">
        <f aca="true">IF(AND(ISNUMBER('WIP Schedule'!U9),TODAY()-'WIP Schedule'!U9&gt;$C$7),"FLAG","")</f>
        <v/>
      </c>
      <c r="I13" s="41" t="str">
        <f aca="false">IF(AND('WIP Schedule'!L9&gt;=0.95,'WIP Schedule'!L9&lt;1),"FLAG","")</f>
        <v/>
      </c>
      <c r="J13" s="41" t="str">
        <f aca="false">IF(AND('WIP Schedule'!I9&gt;0,'WIP Schedule'!G9=0),"FLAG","")</f>
        <v/>
      </c>
    </row>
    <row r="14" customFormat="false" ht="15" hidden="false" customHeight="false" outlineLevel="0" collapsed="false">
      <c r="A14" s="36" t="str">
        <f aca="false">IF('WIP Schedule'!A10="","",'WIP Schedule'!A10)</f>
        <v/>
      </c>
      <c r="B14" s="36" t="str">
        <f aca="false">IF('WIP Schedule'!B10="","",'WIP Schedule'!B10)</f>
        <v/>
      </c>
      <c r="C14" s="37" t="str">
        <f aca="false">IF(A14="","",COUNTIF(D14:J14,"FLAG"))</f>
        <v/>
      </c>
      <c r="D14" s="38" t="str">
        <f aca="false">IF('WIP Schedule'!G10&lt;=0,"",IF('WIP Schedule'!P10/'WIP Schedule'!G10&gt;$C$4,"FLAG",""))</f>
        <v/>
      </c>
      <c r="E14" s="38" t="str">
        <f aca="false">IF('WIP Schedule'!G10&lt;=0,"",IF('WIP Schedule'!O10/'WIP Schedule'!G10&gt;$C$5,"FLAG",""))</f>
        <v/>
      </c>
      <c r="F14" s="38" t="str">
        <f aca="false">IF(AND('WIP Schedule'!G10&gt;0,'WIP Schedule'!Q10-'WIP Schedule'!R10&gt;$C$6),"FLAG","")</f>
        <v/>
      </c>
      <c r="G14" s="38" t="str">
        <f aca="false">IF(AND('WIP Schedule'!K10&gt;0,'WIP Schedule'!K10='WIP Schedule'!H10,'WIP Schedule'!L10&gt;0.25),"FLAG","")</f>
        <v/>
      </c>
      <c r="H14" s="38" t="str">
        <f aca="true">IF(AND(ISNUMBER('WIP Schedule'!U10),TODAY()-'WIP Schedule'!U10&gt;$C$7),"FLAG","")</f>
        <v/>
      </c>
      <c r="I14" s="38" t="str">
        <f aca="false">IF(AND('WIP Schedule'!L10&gt;=0.95,'WIP Schedule'!L10&lt;1),"FLAG","")</f>
        <v/>
      </c>
      <c r="J14" s="38" t="str">
        <f aca="false">IF(AND('WIP Schedule'!I10&gt;0,'WIP Schedule'!G10=0),"FLAG","")</f>
        <v/>
      </c>
    </row>
    <row r="15" customFormat="false" ht="15" hidden="false" customHeight="false" outlineLevel="0" collapsed="false">
      <c r="A15" s="39" t="str">
        <f aca="false">IF('WIP Schedule'!A11="","",'WIP Schedule'!A11)</f>
        <v/>
      </c>
      <c r="B15" s="39" t="str">
        <f aca="false">IF('WIP Schedule'!B11="","",'WIP Schedule'!B11)</f>
        <v/>
      </c>
      <c r="C15" s="40" t="str">
        <f aca="false">IF(A15="","",COUNTIF(D15:J15,"FLAG"))</f>
        <v/>
      </c>
      <c r="D15" s="41" t="str">
        <f aca="false">IF('WIP Schedule'!G11&lt;=0,"",IF('WIP Schedule'!P11/'WIP Schedule'!G11&gt;$C$4,"FLAG",""))</f>
        <v/>
      </c>
      <c r="E15" s="41" t="str">
        <f aca="false">IF('WIP Schedule'!G11&lt;=0,"",IF('WIP Schedule'!O11/'WIP Schedule'!G11&gt;$C$5,"FLAG",""))</f>
        <v/>
      </c>
      <c r="F15" s="41" t="str">
        <f aca="false">IF(AND('WIP Schedule'!G11&gt;0,'WIP Schedule'!Q11-'WIP Schedule'!R11&gt;$C$6),"FLAG","")</f>
        <v/>
      </c>
      <c r="G15" s="41" t="str">
        <f aca="false">IF(AND('WIP Schedule'!K11&gt;0,'WIP Schedule'!K11='WIP Schedule'!H11,'WIP Schedule'!L11&gt;0.25),"FLAG","")</f>
        <v/>
      </c>
      <c r="H15" s="41" t="str">
        <f aca="true">IF(AND(ISNUMBER('WIP Schedule'!U11),TODAY()-'WIP Schedule'!U11&gt;$C$7),"FLAG","")</f>
        <v/>
      </c>
      <c r="I15" s="41" t="str">
        <f aca="false">IF(AND('WIP Schedule'!L11&gt;=0.95,'WIP Schedule'!L11&lt;1),"FLAG","")</f>
        <v/>
      </c>
      <c r="J15" s="41" t="str">
        <f aca="false">IF(AND('WIP Schedule'!I11&gt;0,'WIP Schedule'!G11=0),"FLAG","")</f>
        <v/>
      </c>
    </row>
    <row r="16" customFormat="false" ht="15" hidden="false" customHeight="false" outlineLevel="0" collapsed="false">
      <c r="A16" s="36" t="str">
        <f aca="false">IF('WIP Schedule'!A12="","",'WIP Schedule'!A12)</f>
        <v/>
      </c>
      <c r="B16" s="36" t="str">
        <f aca="false">IF('WIP Schedule'!B12="","",'WIP Schedule'!B12)</f>
        <v/>
      </c>
      <c r="C16" s="37" t="str">
        <f aca="false">IF(A16="","",COUNTIF(D16:J16,"FLAG"))</f>
        <v/>
      </c>
      <c r="D16" s="38" t="str">
        <f aca="false">IF('WIP Schedule'!G12&lt;=0,"",IF('WIP Schedule'!P12/'WIP Schedule'!G12&gt;$C$4,"FLAG",""))</f>
        <v/>
      </c>
      <c r="E16" s="38" t="str">
        <f aca="false">IF('WIP Schedule'!G12&lt;=0,"",IF('WIP Schedule'!O12/'WIP Schedule'!G12&gt;$C$5,"FLAG",""))</f>
        <v/>
      </c>
      <c r="F16" s="38" t="str">
        <f aca="false">IF(AND('WIP Schedule'!G12&gt;0,'WIP Schedule'!Q12-'WIP Schedule'!R12&gt;$C$6),"FLAG","")</f>
        <v/>
      </c>
      <c r="G16" s="38" t="str">
        <f aca="false">IF(AND('WIP Schedule'!K12&gt;0,'WIP Schedule'!K12='WIP Schedule'!H12,'WIP Schedule'!L12&gt;0.25),"FLAG","")</f>
        <v/>
      </c>
      <c r="H16" s="38" t="str">
        <f aca="true">IF(AND(ISNUMBER('WIP Schedule'!U12),TODAY()-'WIP Schedule'!U12&gt;$C$7),"FLAG","")</f>
        <v/>
      </c>
      <c r="I16" s="38" t="str">
        <f aca="false">IF(AND('WIP Schedule'!L12&gt;=0.95,'WIP Schedule'!L12&lt;1),"FLAG","")</f>
        <v/>
      </c>
      <c r="J16" s="38" t="str">
        <f aca="false">IF(AND('WIP Schedule'!I12&gt;0,'WIP Schedule'!G12=0),"FLAG","")</f>
        <v/>
      </c>
    </row>
    <row r="17" customFormat="false" ht="15" hidden="false" customHeight="false" outlineLevel="0" collapsed="false">
      <c r="A17" s="39" t="str">
        <f aca="false">IF('WIP Schedule'!A13="","",'WIP Schedule'!A13)</f>
        <v/>
      </c>
      <c r="B17" s="39" t="str">
        <f aca="false">IF('WIP Schedule'!B13="","",'WIP Schedule'!B13)</f>
        <v/>
      </c>
      <c r="C17" s="40" t="str">
        <f aca="false">IF(A17="","",COUNTIF(D17:J17,"FLAG"))</f>
        <v/>
      </c>
      <c r="D17" s="41" t="str">
        <f aca="false">IF('WIP Schedule'!G13&lt;=0,"",IF('WIP Schedule'!P13/'WIP Schedule'!G13&gt;$C$4,"FLAG",""))</f>
        <v/>
      </c>
      <c r="E17" s="41" t="str">
        <f aca="false">IF('WIP Schedule'!G13&lt;=0,"",IF('WIP Schedule'!O13/'WIP Schedule'!G13&gt;$C$5,"FLAG",""))</f>
        <v/>
      </c>
      <c r="F17" s="41" t="str">
        <f aca="false">IF(AND('WIP Schedule'!G13&gt;0,'WIP Schedule'!Q13-'WIP Schedule'!R13&gt;$C$6),"FLAG","")</f>
        <v/>
      </c>
      <c r="G17" s="41" t="str">
        <f aca="false">IF(AND('WIP Schedule'!K13&gt;0,'WIP Schedule'!K13='WIP Schedule'!H13,'WIP Schedule'!L13&gt;0.25),"FLAG","")</f>
        <v/>
      </c>
      <c r="H17" s="41" t="str">
        <f aca="true">IF(AND(ISNUMBER('WIP Schedule'!U13),TODAY()-'WIP Schedule'!U13&gt;$C$7),"FLAG","")</f>
        <v/>
      </c>
      <c r="I17" s="41" t="str">
        <f aca="false">IF(AND('WIP Schedule'!L13&gt;=0.95,'WIP Schedule'!L13&lt;1),"FLAG","")</f>
        <v/>
      </c>
      <c r="J17" s="41" t="str">
        <f aca="false">IF(AND('WIP Schedule'!I13&gt;0,'WIP Schedule'!G13=0),"FLAG","")</f>
        <v/>
      </c>
    </row>
    <row r="18" customFormat="false" ht="15" hidden="false" customHeight="false" outlineLevel="0" collapsed="false">
      <c r="A18" s="36" t="str">
        <f aca="false">IF('WIP Schedule'!A14="","",'WIP Schedule'!A14)</f>
        <v/>
      </c>
      <c r="B18" s="36" t="str">
        <f aca="false">IF('WIP Schedule'!B14="","",'WIP Schedule'!B14)</f>
        <v/>
      </c>
      <c r="C18" s="37" t="str">
        <f aca="false">IF(A18="","",COUNTIF(D18:J18,"FLAG"))</f>
        <v/>
      </c>
      <c r="D18" s="38" t="str">
        <f aca="false">IF('WIP Schedule'!G14&lt;=0,"",IF('WIP Schedule'!P14/'WIP Schedule'!G14&gt;$C$4,"FLAG",""))</f>
        <v/>
      </c>
      <c r="E18" s="38" t="str">
        <f aca="false">IF('WIP Schedule'!G14&lt;=0,"",IF('WIP Schedule'!O14/'WIP Schedule'!G14&gt;$C$5,"FLAG",""))</f>
        <v/>
      </c>
      <c r="F18" s="38" t="str">
        <f aca="false">IF(AND('WIP Schedule'!G14&gt;0,'WIP Schedule'!Q14-'WIP Schedule'!R14&gt;$C$6),"FLAG","")</f>
        <v/>
      </c>
      <c r="G18" s="38" t="str">
        <f aca="false">IF(AND('WIP Schedule'!K14&gt;0,'WIP Schedule'!K14='WIP Schedule'!H14,'WIP Schedule'!L14&gt;0.25),"FLAG","")</f>
        <v/>
      </c>
      <c r="H18" s="38" t="str">
        <f aca="true">IF(AND(ISNUMBER('WIP Schedule'!U14),TODAY()-'WIP Schedule'!U14&gt;$C$7),"FLAG","")</f>
        <v/>
      </c>
      <c r="I18" s="38" t="str">
        <f aca="false">IF(AND('WIP Schedule'!L14&gt;=0.95,'WIP Schedule'!L14&lt;1),"FLAG","")</f>
        <v/>
      </c>
      <c r="J18" s="38" t="str">
        <f aca="false">IF(AND('WIP Schedule'!I14&gt;0,'WIP Schedule'!G14=0),"FLAG","")</f>
        <v/>
      </c>
    </row>
    <row r="19" customFormat="false" ht="15" hidden="false" customHeight="false" outlineLevel="0" collapsed="false">
      <c r="A19" s="39" t="str">
        <f aca="false">IF('WIP Schedule'!A15="","",'WIP Schedule'!A15)</f>
        <v/>
      </c>
      <c r="B19" s="39" t="str">
        <f aca="false">IF('WIP Schedule'!B15="","",'WIP Schedule'!B15)</f>
        <v/>
      </c>
      <c r="C19" s="40" t="str">
        <f aca="false">IF(A19="","",COUNTIF(D19:J19,"FLAG"))</f>
        <v/>
      </c>
      <c r="D19" s="41" t="str">
        <f aca="false">IF('WIP Schedule'!G15&lt;=0,"",IF('WIP Schedule'!P15/'WIP Schedule'!G15&gt;$C$4,"FLAG",""))</f>
        <v/>
      </c>
      <c r="E19" s="41" t="str">
        <f aca="false">IF('WIP Schedule'!G15&lt;=0,"",IF('WIP Schedule'!O15/'WIP Schedule'!G15&gt;$C$5,"FLAG",""))</f>
        <v/>
      </c>
      <c r="F19" s="41" t="str">
        <f aca="false">IF(AND('WIP Schedule'!G15&gt;0,'WIP Schedule'!Q15-'WIP Schedule'!R15&gt;$C$6),"FLAG","")</f>
        <v/>
      </c>
      <c r="G19" s="41" t="str">
        <f aca="false">IF(AND('WIP Schedule'!K15&gt;0,'WIP Schedule'!K15='WIP Schedule'!H15,'WIP Schedule'!L15&gt;0.25),"FLAG","")</f>
        <v/>
      </c>
      <c r="H19" s="41" t="str">
        <f aca="true">IF(AND(ISNUMBER('WIP Schedule'!U15),TODAY()-'WIP Schedule'!U15&gt;$C$7),"FLAG","")</f>
        <v/>
      </c>
      <c r="I19" s="41" t="str">
        <f aca="false">IF(AND('WIP Schedule'!L15&gt;=0.95,'WIP Schedule'!L15&lt;1),"FLAG","")</f>
        <v/>
      </c>
      <c r="J19" s="41" t="str">
        <f aca="false">IF(AND('WIP Schedule'!I15&gt;0,'WIP Schedule'!G15=0),"FLAG","")</f>
        <v/>
      </c>
    </row>
    <row r="20" customFormat="false" ht="15" hidden="false" customHeight="false" outlineLevel="0" collapsed="false">
      <c r="A20" s="36" t="str">
        <f aca="false">IF('WIP Schedule'!A16="","",'WIP Schedule'!A16)</f>
        <v/>
      </c>
      <c r="B20" s="36" t="str">
        <f aca="false">IF('WIP Schedule'!B16="","",'WIP Schedule'!B16)</f>
        <v/>
      </c>
      <c r="C20" s="37" t="str">
        <f aca="false">IF(A20="","",COUNTIF(D20:J20,"FLAG"))</f>
        <v/>
      </c>
      <c r="D20" s="38" t="str">
        <f aca="false">IF('WIP Schedule'!G16&lt;=0,"",IF('WIP Schedule'!P16/'WIP Schedule'!G16&gt;$C$4,"FLAG",""))</f>
        <v/>
      </c>
      <c r="E20" s="38" t="str">
        <f aca="false">IF('WIP Schedule'!G16&lt;=0,"",IF('WIP Schedule'!O16/'WIP Schedule'!G16&gt;$C$5,"FLAG",""))</f>
        <v/>
      </c>
      <c r="F20" s="38" t="str">
        <f aca="false">IF(AND('WIP Schedule'!G16&gt;0,'WIP Schedule'!Q16-'WIP Schedule'!R16&gt;$C$6),"FLAG","")</f>
        <v/>
      </c>
      <c r="G20" s="38" t="str">
        <f aca="false">IF(AND('WIP Schedule'!K16&gt;0,'WIP Schedule'!K16='WIP Schedule'!H16,'WIP Schedule'!L16&gt;0.25),"FLAG","")</f>
        <v/>
      </c>
      <c r="H20" s="38" t="str">
        <f aca="true">IF(AND(ISNUMBER('WIP Schedule'!U16),TODAY()-'WIP Schedule'!U16&gt;$C$7),"FLAG","")</f>
        <v/>
      </c>
      <c r="I20" s="38" t="str">
        <f aca="false">IF(AND('WIP Schedule'!L16&gt;=0.95,'WIP Schedule'!L16&lt;1),"FLAG","")</f>
        <v/>
      </c>
      <c r="J20" s="38" t="str">
        <f aca="false">IF(AND('WIP Schedule'!I16&gt;0,'WIP Schedule'!G16=0),"FLAG","")</f>
        <v/>
      </c>
    </row>
    <row r="21" customFormat="false" ht="15" hidden="false" customHeight="false" outlineLevel="0" collapsed="false">
      <c r="A21" s="39" t="str">
        <f aca="false">IF('WIP Schedule'!A17="","",'WIP Schedule'!A17)</f>
        <v/>
      </c>
      <c r="B21" s="39" t="str">
        <f aca="false">IF('WIP Schedule'!B17="","",'WIP Schedule'!B17)</f>
        <v/>
      </c>
      <c r="C21" s="40" t="str">
        <f aca="false">IF(A21="","",COUNTIF(D21:J21,"FLAG"))</f>
        <v/>
      </c>
      <c r="D21" s="41" t="str">
        <f aca="false">IF('WIP Schedule'!G17&lt;=0,"",IF('WIP Schedule'!P17/'WIP Schedule'!G17&gt;$C$4,"FLAG",""))</f>
        <v/>
      </c>
      <c r="E21" s="41" t="str">
        <f aca="false">IF('WIP Schedule'!G17&lt;=0,"",IF('WIP Schedule'!O17/'WIP Schedule'!G17&gt;$C$5,"FLAG",""))</f>
        <v/>
      </c>
      <c r="F21" s="41" t="str">
        <f aca="false">IF(AND('WIP Schedule'!G17&gt;0,'WIP Schedule'!Q17-'WIP Schedule'!R17&gt;$C$6),"FLAG","")</f>
        <v/>
      </c>
      <c r="G21" s="41" t="str">
        <f aca="false">IF(AND('WIP Schedule'!K17&gt;0,'WIP Schedule'!K17='WIP Schedule'!H17,'WIP Schedule'!L17&gt;0.25),"FLAG","")</f>
        <v/>
      </c>
      <c r="H21" s="41" t="str">
        <f aca="true">IF(AND(ISNUMBER('WIP Schedule'!U17),TODAY()-'WIP Schedule'!U17&gt;$C$7),"FLAG","")</f>
        <v/>
      </c>
      <c r="I21" s="41" t="str">
        <f aca="false">IF(AND('WIP Schedule'!L17&gt;=0.95,'WIP Schedule'!L17&lt;1),"FLAG","")</f>
        <v/>
      </c>
      <c r="J21" s="41" t="str">
        <f aca="false">IF(AND('WIP Schedule'!I17&gt;0,'WIP Schedule'!G17=0),"FLAG","")</f>
        <v/>
      </c>
    </row>
    <row r="22" customFormat="false" ht="15" hidden="false" customHeight="false" outlineLevel="0" collapsed="false">
      <c r="A22" s="36" t="str">
        <f aca="false">IF('WIP Schedule'!A18="","",'WIP Schedule'!A18)</f>
        <v/>
      </c>
      <c r="B22" s="36" t="str">
        <f aca="false">IF('WIP Schedule'!B18="","",'WIP Schedule'!B18)</f>
        <v/>
      </c>
      <c r="C22" s="37" t="str">
        <f aca="false">IF(A22="","",COUNTIF(D22:J22,"FLAG"))</f>
        <v/>
      </c>
      <c r="D22" s="38" t="str">
        <f aca="false">IF('WIP Schedule'!G18&lt;=0,"",IF('WIP Schedule'!P18/'WIP Schedule'!G18&gt;$C$4,"FLAG",""))</f>
        <v/>
      </c>
      <c r="E22" s="38" t="str">
        <f aca="false">IF('WIP Schedule'!G18&lt;=0,"",IF('WIP Schedule'!O18/'WIP Schedule'!G18&gt;$C$5,"FLAG",""))</f>
        <v/>
      </c>
      <c r="F22" s="38" t="str">
        <f aca="false">IF(AND('WIP Schedule'!G18&gt;0,'WIP Schedule'!Q18-'WIP Schedule'!R18&gt;$C$6),"FLAG","")</f>
        <v/>
      </c>
      <c r="G22" s="38" t="str">
        <f aca="false">IF(AND('WIP Schedule'!K18&gt;0,'WIP Schedule'!K18='WIP Schedule'!H18,'WIP Schedule'!L18&gt;0.25),"FLAG","")</f>
        <v/>
      </c>
      <c r="H22" s="38" t="str">
        <f aca="true">IF(AND(ISNUMBER('WIP Schedule'!U18),TODAY()-'WIP Schedule'!U18&gt;$C$7),"FLAG","")</f>
        <v/>
      </c>
      <c r="I22" s="38" t="str">
        <f aca="false">IF(AND('WIP Schedule'!L18&gt;=0.95,'WIP Schedule'!L18&lt;1),"FLAG","")</f>
        <v/>
      </c>
      <c r="J22" s="38" t="str">
        <f aca="false">IF(AND('WIP Schedule'!I18&gt;0,'WIP Schedule'!G18=0),"FLAG","")</f>
        <v/>
      </c>
    </row>
    <row r="23" customFormat="false" ht="15" hidden="false" customHeight="false" outlineLevel="0" collapsed="false">
      <c r="A23" s="39" t="str">
        <f aca="false">IF('WIP Schedule'!A19="","",'WIP Schedule'!A19)</f>
        <v/>
      </c>
      <c r="B23" s="39" t="str">
        <f aca="false">IF('WIP Schedule'!B19="","",'WIP Schedule'!B19)</f>
        <v/>
      </c>
      <c r="C23" s="40" t="str">
        <f aca="false">IF(A23="","",COUNTIF(D23:J23,"FLAG"))</f>
        <v/>
      </c>
      <c r="D23" s="41" t="str">
        <f aca="false">IF('WIP Schedule'!G19&lt;=0,"",IF('WIP Schedule'!P19/'WIP Schedule'!G19&gt;$C$4,"FLAG",""))</f>
        <v/>
      </c>
      <c r="E23" s="41" t="str">
        <f aca="false">IF('WIP Schedule'!G19&lt;=0,"",IF('WIP Schedule'!O19/'WIP Schedule'!G19&gt;$C$5,"FLAG",""))</f>
        <v/>
      </c>
      <c r="F23" s="41" t="str">
        <f aca="false">IF(AND('WIP Schedule'!G19&gt;0,'WIP Schedule'!Q19-'WIP Schedule'!R19&gt;$C$6),"FLAG","")</f>
        <v/>
      </c>
      <c r="G23" s="41" t="str">
        <f aca="false">IF(AND('WIP Schedule'!K19&gt;0,'WIP Schedule'!K19='WIP Schedule'!H19,'WIP Schedule'!L19&gt;0.25),"FLAG","")</f>
        <v/>
      </c>
      <c r="H23" s="41" t="str">
        <f aca="true">IF(AND(ISNUMBER('WIP Schedule'!U19),TODAY()-'WIP Schedule'!U19&gt;$C$7),"FLAG","")</f>
        <v/>
      </c>
      <c r="I23" s="41" t="str">
        <f aca="false">IF(AND('WIP Schedule'!L19&gt;=0.95,'WIP Schedule'!L19&lt;1),"FLAG","")</f>
        <v/>
      </c>
      <c r="J23" s="41" t="str">
        <f aca="false">IF(AND('WIP Schedule'!I19&gt;0,'WIP Schedule'!G19=0),"FLAG","")</f>
        <v/>
      </c>
    </row>
    <row r="24" customFormat="false" ht="15" hidden="false" customHeight="false" outlineLevel="0" collapsed="false">
      <c r="A24" s="36" t="str">
        <f aca="false">IF('WIP Schedule'!A20="","",'WIP Schedule'!A20)</f>
        <v/>
      </c>
      <c r="B24" s="36" t="str">
        <f aca="false">IF('WIP Schedule'!B20="","",'WIP Schedule'!B20)</f>
        <v/>
      </c>
      <c r="C24" s="37" t="str">
        <f aca="false">IF(A24="","",COUNTIF(D24:J24,"FLAG"))</f>
        <v/>
      </c>
      <c r="D24" s="38" t="str">
        <f aca="false">IF('WIP Schedule'!G20&lt;=0,"",IF('WIP Schedule'!P20/'WIP Schedule'!G20&gt;$C$4,"FLAG",""))</f>
        <v/>
      </c>
      <c r="E24" s="38" t="str">
        <f aca="false">IF('WIP Schedule'!G20&lt;=0,"",IF('WIP Schedule'!O20/'WIP Schedule'!G20&gt;$C$5,"FLAG",""))</f>
        <v/>
      </c>
      <c r="F24" s="38" t="str">
        <f aca="false">IF(AND('WIP Schedule'!G20&gt;0,'WIP Schedule'!Q20-'WIP Schedule'!R20&gt;$C$6),"FLAG","")</f>
        <v/>
      </c>
      <c r="G24" s="38" t="str">
        <f aca="false">IF(AND('WIP Schedule'!K20&gt;0,'WIP Schedule'!K20='WIP Schedule'!H20,'WIP Schedule'!L20&gt;0.25),"FLAG","")</f>
        <v/>
      </c>
      <c r="H24" s="38" t="str">
        <f aca="true">IF(AND(ISNUMBER('WIP Schedule'!U20),TODAY()-'WIP Schedule'!U20&gt;$C$7),"FLAG","")</f>
        <v/>
      </c>
      <c r="I24" s="38" t="str">
        <f aca="false">IF(AND('WIP Schedule'!L20&gt;=0.95,'WIP Schedule'!L20&lt;1),"FLAG","")</f>
        <v/>
      </c>
      <c r="J24" s="38" t="str">
        <f aca="false">IF(AND('WIP Schedule'!I20&gt;0,'WIP Schedule'!G20=0),"FLAG","")</f>
        <v/>
      </c>
    </row>
    <row r="25" customFormat="false" ht="15" hidden="false" customHeight="false" outlineLevel="0" collapsed="false">
      <c r="A25" s="39" t="str">
        <f aca="false">IF('WIP Schedule'!A21="","",'WIP Schedule'!A21)</f>
        <v/>
      </c>
      <c r="B25" s="39" t="str">
        <f aca="false">IF('WIP Schedule'!B21="","",'WIP Schedule'!B21)</f>
        <v/>
      </c>
      <c r="C25" s="40" t="str">
        <f aca="false">IF(A25="","",COUNTIF(D25:J25,"FLAG"))</f>
        <v/>
      </c>
      <c r="D25" s="41" t="str">
        <f aca="false">IF('WIP Schedule'!G21&lt;=0,"",IF('WIP Schedule'!P21/'WIP Schedule'!G21&gt;$C$4,"FLAG",""))</f>
        <v/>
      </c>
      <c r="E25" s="41" t="str">
        <f aca="false">IF('WIP Schedule'!G21&lt;=0,"",IF('WIP Schedule'!O21/'WIP Schedule'!G21&gt;$C$5,"FLAG",""))</f>
        <v/>
      </c>
      <c r="F25" s="41" t="str">
        <f aca="false">IF(AND('WIP Schedule'!G21&gt;0,'WIP Schedule'!Q21-'WIP Schedule'!R21&gt;$C$6),"FLAG","")</f>
        <v/>
      </c>
      <c r="G25" s="41" t="str">
        <f aca="false">IF(AND('WIP Schedule'!K21&gt;0,'WIP Schedule'!K21='WIP Schedule'!H21,'WIP Schedule'!L21&gt;0.25),"FLAG","")</f>
        <v/>
      </c>
      <c r="H25" s="41" t="str">
        <f aca="true">IF(AND(ISNUMBER('WIP Schedule'!U21),TODAY()-'WIP Schedule'!U21&gt;$C$7),"FLAG","")</f>
        <v/>
      </c>
      <c r="I25" s="41" t="str">
        <f aca="false">IF(AND('WIP Schedule'!L21&gt;=0.95,'WIP Schedule'!L21&lt;1),"FLAG","")</f>
        <v/>
      </c>
      <c r="J25" s="41" t="str">
        <f aca="false">IF(AND('WIP Schedule'!I21&gt;0,'WIP Schedule'!G21=0),"FLAG","")</f>
        <v/>
      </c>
    </row>
    <row r="26" customFormat="false" ht="15" hidden="false" customHeight="false" outlineLevel="0" collapsed="false">
      <c r="A26" s="36" t="str">
        <f aca="false">IF('WIP Schedule'!A22="","",'WIP Schedule'!A22)</f>
        <v/>
      </c>
      <c r="B26" s="36" t="str">
        <f aca="false">IF('WIP Schedule'!B22="","",'WIP Schedule'!B22)</f>
        <v/>
      </c>
      <c r="C26" s="37" t="str">
        <f aca="false">IF(A26="","",COUNTIF(D26:J26,"FLAG"))</f>
        <v/>
      </c>
      <c r="D26" s="38" t="str">
        <f aca="false">IF('WIP Schedule'!G22&lt;=0,"",IF('WIP Schedule'!P22/'WIP Schedule'!G22&gt;$C$4,"FLAG",""))</f>
        <v/>
      </c>
      <c r="E26" s="38" t="str">
        <f aca="false">IF('WIP Schedule'!G22&lt;=0,"",IF('WIP Schedule'!O22/'WIP Schedule'!G22&gt;$C$5,"FLAG",""))</f>
        <v/>
      </c>
      <c r="F26" s="38" t="str">
        <f aca="false">IF(AND('WIP Schedule'!G22&gt;0,'WIP Schedule'!Q22-'WIP Schedule'!R22&gt;$C$6),"FLAG","")</f>
        <v/>
      </c>
      <c r="G26" s="38" t="str">
        <f aca="false">IF(AND('WIP Schedule'!K22&gt;0,'WIP Schedule'!K22='WIP Schedule'!H22,'WIP Schedule'!L22&gt;0.25),"FLAG","")</f>
        <v/>
      </c>
      <c r="H26" s="38" t="str">
        <f aca="true">IF(AND(ISNUMBER('WIP Schedule'!U22),TODAY()-'WIP Schedule'!U22&gt;$C$7),"FLAG","")</f>
        <v/>
      </c>
      <c r="I26" s="38" t="str">
        <f aca="false">IF(AND('WIP Schedule'!L22&gt;=0.95,'WIP Schedule'!L22&lt;1),"FLAG","")</f>
        <v/>
      </c>
      <c r="J26" s="38" t="str">
        <f aca="false">IF(AND('WIP Schedule'!I22&gt;0,'WIP Schedule'!G22=0),"FLAG","")</f>
        <v/>
      </c>
    </row>
    <row r="27" customFormat="false" ht="15" hidden="false" customHeight="false" outlineLevel="0" collapsed="false">
      <c r="A27" s="39" t="str">
        <f aca="false">IF('WIP Schedule'!A23="","",'WIP Schedule'!A23)</f>
        <v/>
      </c>
      <c r="B27" s="39" t="str">
        <f aca="false">IF('WIP Schedule'!B23="","",'WIP Schedule'!B23)</f>
        <v/>
      </c>
      <c r="C27" s="40" t="str">
        <f aca="false">IF(A27="","",COUNTIF(D27:J27,"FLAG"))</f>
        <v/>
      </c>
      <c r="D27" s="41" t="str">
        <f aca="false">IF('WIP Schedule'!G23&lt;=0,"",IF('WIP Schedule'!P23/'WIP Schedule'!G23&gt;$C$4,"FLAG",""))</f>
        <v/>
      </c>
      <c r="E27" s="41" t="str">
        <f aca="false">IF('WIP Schedule'!G23&lt;=0,"",IF('WIP Schedule'!O23/'WIP Schedule'!G23&gt;$C$5,"FLAG",""))</f>
        <v/>
      </c>
      <c r="F27" s="41" t="str">
        <f aca="false">IF(AND('WIP Schedule'!G23&gt;0,'WIP Schedule'!Q23-'WIP Schedule'!R23&gt;$C$6),"FLAG","")</f>
        <v/>
      </c>
      <c r="G27" s="41" t="str">
        <f aca="false">IF(AND('WIP Schedule'!K23&gt;0,'WIP Schedule'!K23='WIP Schedule'!H23,'WIP Schedule'!L23&gt;0.25),"FLAG","")</f>
        <v/>
      </c>
      <c r="H27" s="41" t="str">
        <f aca="true">IF(AND(ISNUMBER('WIP Schedule'!U23),TODAY()-'WIP Schedule'!U23&gt;$C$7),"FLAG","")</f>
        <v/>
      </c>
      <c r="I27" s="41" t="str">
        <f aca="false">IF(AND('WIP Schedule'!L23&gt;=0.95,'WIP Schedule'!L23&lt;1),"FLAG","")</f>
        <v/>
      </c>
      <c r="J27" s="41" t="str">
        <f aca="false">IF(AND('WIP Schedule'!I23&gt;0,'WIP Schedule'!G23=0),"FLAG","")</f>
        <v/>
      </c>
    </row>
    <row r="28" customFormat="false" ht="15" hidden="false" customHeight="false" outlineLevel="0" collapsed="false">
      <c r="A28" s="36" t="str">
        <f aca="false">IF('WIP Schedule'!A24="","",'WIP Schedule'!A24)</f>
        <v/>
      </c>
      <c r="B28" s="36" t="str">
        <f aca="false">IF('WIP Schedule'!B24="","",'WIP Schedule'!B24)</f>
        <v/>
      </c>
      <c r="C28" s="37" t="str">
        <f aca="false">IF(A28="","",COUNTIF(D28:J28,"FLAG"))</f>
        <v/>
      </c>
      <c r="D28" s="38" t="str">
        <f aca="false">IF('WIP Schedule'!G24&lt;=0,"",IF('WIP Schedule'!P24/'WIP Schedule'!G24&gt;$C$4,"FLAG",""))</f>
        <v/>
      </c>
      <c r="E28" s="38" t="str">
        <f aca="false">IF('WIP Schedule'!G24&lt;=0,"",IF('WIP Schedule'!O24/'WIP Schedule'!G24&gt;$C$5,"FLAG",""))</f>
        <v/>
      </c>
      <c r="F28" s="38" t="str">
        <f aca="false">IF(AND('WIP Schedule'!G24&gt;0,'WIP Schedule'!Q24-'WIP Schedule'!R24&gt;$C$6),"FLAG","")</f>
        <v/>
      </c>
      <c r="G28" s="38" t="str">
        <f aca="false">IF(AND('WIP Schedule'!K24&gt;0,'WIP Schedule'!K24='WIP Schedule'!H24,'WIP Schedule'!L24&gt;0.25),"FLAG","")</f>
        <v/>
      </c>
      <c r="H28" s="38" t="str">
        <f aca="true">IF(AND(ISNUMBER('WIP Schedule'!U24),TODAY()-'WIP Schedule'!U24&gt;$C$7),"FLAG","")</f>
        <v/>
      </c>
      <c r="I28" s="38" t="str">
        <f aca="false">IF(AND('WIP Schedule'!L24&gt;=0.95,'WIP Schedule'!L24&lt;1),"FLAG","")</f>
        <v/>
      </c>
      <c r="J28" s="38" t="str">
        <f aca="false">IF(AND('WIP Schedule'!I24&gt;0,'WIP Schedule'!G24=0),"FLAG","")</f>
        <v/>
      </c>
    </row>
    <row r="29" customFormat="false" ht="15" hidden="false" customHeight="false" outlineLevel="0" collapsed="false">
      <c r="A29" s="39" t="str">
        <f aca="false">IF('WIP Schedule'!A25="","",'WIP Schedule'!A25)</f>
        <v/>
      </c>
      <c r="B29" s="39" t="str">
        <f aca="false">IF('WIP Schedule'!B25="","",'WIP Schedule'!B25)</f>
        <v/>
      </c>
      <c r="C29" s="40" t="str">
        <f aca="false">IF(A29="","",COUNTIF(D29:J29,"FLAG"))</f>
        <v/>
      </c>
      <c r="D29" s="41" t="str">
        <f aca="false">IF('WIP Schedule'!G25&lt;=0,"",IF('WIP Schedule'!P25/'WIP Schedule'!G25&gt;$C$4,"FLAG",""))</f>
        <v/>
      </c>
      <c r="E29" s="41" t="str">
        <f aca="false">IF('WIP Schedule'!G25&lt;=0,"",IF('WIP Schedule'!O25/'WIP Schedule'!G25&gt;$C$5,"FLAG",""))</f>
        <v/>
      </c>
      <c r="F29" s="41" t="str">
        <f aca="false">IF(AND('WIP Schedule'!G25&gt;0,'WIP Schedule'!Q25-'WIP Schedule'!R25&gt;$C$6),"FLAG","")</f>
        <v/>
      </c>
      <c r="G29" s="41" t="str">
        <f aca="false">IF(AND('WIP Schedule'!K25&gt;0,'WIP Schedule'!K25='WIP Schedule'!H25,'WIP Schedule'!L25&gt;0.25),"FLAG","")</f>
        <v/>
      </c>
      <c r="H29" s="41" t="str">
        <f aca="true">IF(AND(ISNUMBER('WIP Schedule'!U25),TODAY()-'WIP Schedule'!U25&gt;$C$7),"FLAG","")</f>
        <v/>
      </c>
      <c r="I29" s="41" t="str">
        <f aca="false">IF(AND('WIP Schedule'!L25&gt;=0.95,'WIP Schedule'!L25&lt;1),"FLAG","")</f>
        <v/>
      </c>
      <c r="J29" s="41" t="str">
        <f aca="false">IF(AND('WIP Schedule'!I25&gt;0,'WIP Schedule'!G25=0),"FLAG","")</f>
        <v/>
      </c>
    </row>
    <row r="30" customFormat="false" ht="15" hidden="false" customHeight="false" outlineLevel="0" collapsed="false">
      <c r="A30" s="36" t="str">
        <f aca="false">IF('WIP Schedule'!A26="","",'WIP Schedule'!A26)</f>
        <v/>
      </c>
      <c r="B30" s="36" t="str">
        <f aca="false">IF('WIP Schedule'!B26="","",'WIP Schedule'!B26)</f>
        <v/>
      </c>
      <c r="C30" s="37" t="str">
        <f aca="false">IF(A30="","",COUNTIF(D30:J30,"FLAG"))</f>
        <v/>
      </c>
      <c r="D30" s="38" t="str">
        <f aca="false">IF('WIP Schedule'!G26&lt;=0,"",IF('WIP Schedule'!P26/'WIP Schedule'!G26&gt;$C$4,"FLAG",""))</f>
        <v/>
      </c>
      <c r="E30" s="38" t="str">
        <f aca="false">IF('WIP Schedule'!G26&lt;=0,"",IF('WIP Schedule'!O26/'WIP Schedule'!G26&gt;$C$5,"FLAG",""))</f>
        <v/>
      </c>
      <c r="F30" s="38" t="str">
        <f aca="false">IF(AND('WIP Schedule'!G26&gt;0,'WIP Schedule'!Q26-'WIP Schedule'!R26&gt;$C$6),"FLAG","")</f>
        <v/>
      </c>
      <c r="G30" s="38" t="str">
        <f aca="false">IF(AND('WIP Schedule'!K26&gt;0,'WIP Schedule'!K26='WIP Schedule'!H26,'WIP Schedule'!L26&gt;0.25),"FLAG","")</f>
        <v/>
      </c>
      <c r="H30" s="38" t="str">
        <f aca="true">IF(AND(ISNUMBER('WIP Schedule'!U26),TODAY()-'WIP Schedule'!U26&gt;$C$7),"FLAG","")</f>
        <v/>
      </c>
      <c r="I30" s="38" t="str">
        <f aca="false">IF(AND('WIP Schedule'!L26&gt;=0.95,'WIP Schedule'!L26&lt;1),"FLAG","")</f>
        <v/>
      </c>
      <c r="J30" s="38" t="str">
        <f aca="false">IF(AND('WIP Schedule'!I26&gt;0,'WIP Schedule'!G26=0),"FLAG","")</f>
        <v/>
      </c>
    </row>
    <row r="31" customFormat="false" ht="15" hidden="false" customHeight="false" outlineLevel="0" collapsed="false">
      <c r="A31" s="39" t="str">
        <f aca="false">IF('WIP Schedule'!A27="","",'WIP Schedule'!A27)</f>
        <v/>
      </c>
      <c r="B31" s="39" t="str">
        <f aca="false">IF('WIP Schedule'!B27="","",'WIP Schedule'!B27)</f>
        <v/>
      </c>
      <c r="C31" s="40" t="str">
        <f aca="false">IF(A31="","",COUNTIF(D31:J31,"FLAG"))</f>
        <v/>
      </c>
      <c r="D31" s="41" t="str">
        <f aca="false">IF('WIP Schedule'!G27&lt;=0,"",IF('WIP Schedule'!P27/'WIP Schedule'!G27&gt;$C$4,"FLAG",""))</f>
        <v/>
      </c>
      <c r="E31" s="41" t="str">
        <f aca="false">IF('WIP Schedule'!G27&lt;=0,"",IF('WIP Schedule'!O27/'WIP Schedule'!G27&gt;$C$5,"FLAG",""))</f>
        <v/>
      </c>
      <c r="F31" s="41" t="str">
        <f aca="false">IF(AND('WIP Schedule'!G27&gt;0,'WIP Schedule'!Q27-'WIP Schedule'!R27&gt;$C$6),"FLAG","")</f>
        <v/>
      </c>
      <c r="G31" s="41" t="str">
        <f aca="false">IF(AND('WIP Schedule'!K27&gt;0,'WIP Schedule'!K27='WIP Schedule'!H27,'WIP Schedule'!L27&gt;0.25),"FLAG","")</f>
        <v/>
      </c>
      <c r="H31" s="41" t="str">
        <f aca="true">IF(AND(ISNUMBER('WIP Schedule'!U27),TODAY()-'WIP Schedule'!U27&gt;$C$7),"FLAG","")</f>
        <v/>
      </c>
      <c r="I31" s="41" t="str">
        <f aca="false">IF(AND('WIP Schedule'!L27&gt;=0.95,'WIP Schedule'!L27&lt;1),"FLAG","")</f>
        <v/>
      </c>
      <c r="J31" s="41" t="str">
        <f aca="false">IF(AND('WIP Schedule'!I27&gt;0,'WIP Schedule'!G27=0),"FLAG","")</f>
        <v/>
      </c>
    </row>
    <row r="32" customFormat="false" ht="15" hidden="false" customHeight="false" outlineLevel="0" collapsed="false">
      <c r="A32" s="36" t="str">
        <f aca="false">IF('WIP Schedule'!A28="","",'WIP Schedule'!A28)</f>
        <v/>
      </c>
      <c r="B32" s="36" t="str">
        <f aca="false">IF('WIP Schedule'!B28="","",'WIP Schedule'!B28)</f>
        <v/>
      </c>
      <c r="C32" s="37" t="str">
        <f aca="false">IF(A32="","",COUNTIF(D32:J32,"FLAG"))</f>
        <v/>
      </c>
      <c r="D32" s="38" t="str">
        <f aca="false">IF('WIP Schedule'!G28&lt;=0,"",IF('WIP Schedule'!P28/'WIP Schedule'!G28&gt;$C$4,"FLAG",""))</f>
        <v/>
      </c>
      <c r="E32" s="38" t="str">
        <f aca="false">IF('WIP Schedule'!G28&lt;=0,"",IF('WIP Schedule'!O28/'WIP Schedule'!G28&gt;$C$5,"FLAG",""))</f>
        <v/>
      </c>
      <c r="F32" s="38" t="str">
        <f aca="false">IF(AND('WIP Schedule'!G28&gt;0,'WIP Schedule'!Q28-'WIP Schedule'!R28&gt;$C$6),"FLAG","")</f>
        <v/>
      </c>
      <c r="G32" s="38" t="str">
        <f aca="false">IF(AND('WIP Schedule'!K28&gt;0,'WIP Schedule'!K28='WIP Schedule'!H28,'WIP Schedule'!L28&gt;0.25),"FLAG","")</f>
        <v/>
      </c>
      <c r="H32" s="38" t="str">
        <f aca="true">IF(AND(ISNUMBER('WIP Schedule'!U28),TODAY()-'WIP Schedule'!U28&gt;$C$7),"FLAG","")</f>
        <v/>
      </c>
      <c r="I32" s="38" t="str">
        <f aca="false">IF(AND('WIP Schedule'!L28&gt;=0.95,'WIP Schedule'!L28&lt;1),"FLAG","")</f>
        <v/>
      </c>
      <c r="J32" s="38" t="str">
        <f aca="false">IF(AND('WIP Schedule'!I28&gt;0,'WIP Schedule'!G28=0),"FLAG","")</f>
        <v/>
      </c>
    </row>
    <row r="33" customFormat="false" ht="15" hidden="false" customHeight="false" outlineLevel="0" collapsed="false">
      <c r="A33" s="39" t="str">
        <f aca="false">IF('WIP Schedule'!A29="","",'WIP Schedule'!A29)</f>
        <v/>
      </c>
      <c r="B33" s="39" t="str">
        <f aca="false">IF('WIP Schedule'!B29="","",'WIP Schedule'!B29)</f>
        <v/>
      </c>
      <c r="C33" s="40" t="str">
        <f aca="false">IF(A33="","",COUNTIF(D33:J33,"FLAG"))</f>
        <v/>
      </c>
      <c r="D33" s="41" t="str">
        <f aca="false">IF('WIP Schedule'!G29&lt;=0,"",IF('WIP Schedule'!P29/'WIP Schedule'!G29&gt;$C$4,"FLAG",""))</f>
        <v/>
      </c>
      <c r="E33" s="41" t="str">
        <f aca="false">IF('WIP Schedule'!G29&lt;=0,"",IF('WIP Schedule'!O29/'WIP Schedule'!G29&gt;$C$5,"FLAG",""))</f>
        <v/>
      </c>
      <c r="F33" s="41" t="str">
        <f aca="false">IF(AND('WIP Schedule'!G29&gt;0,'WIP Schedule'!Q29-'WIP Schedule'!R29&gt;$C$6),"FLAG","")</f>
        <v/>
      </c>
      <c r="G33" s="41" t="str">
        <f aca="false">IF(AND('WIP Schedule'!K29&gt;0,'WIP Schedule'!K29='WIP Schedule'!H29,'WIP Schedule'!L29&gt;0.25),"FLAG","")</f>
        <v/>
      </c>
      <c r="H33" s="41" t="str">
        <f aca="true">IF(AND(ISNUMBER('WIP Schedule'!U29),TODAY()-'WIP Schedule'!U29&gt;$C$7),"FLAG","")</f>
        <v/>
      </c>
      <c r="I33" s="41" t="str">
        <f aca="false">IF(AND('WIP Schedule'!L29&gt;=0.95,'WIP Schedule'!L29&lt;1),"FLAG","")</f>
        <v/>
      </c>
      <c r="J33" s="41" t="str">
        <f aca="false">IF(AND('WIP Schedule'!I29&gt;0,'WIP Schedule'!G29=0),"FLAG","")</f>
        <v/>
      </c>
    </row>
    <row r="34" customFormat="false" ht="15" hidden="false" customHeight="false" outlineLevel="0" collapsed="false">
      <c r="A34" s="36" t="str">
        <f aca="false">IF('WIP Schedule'!A30="","",'WIP Schedule'!A30)</f>
        <v/>
      </c>
      <c r="B34" s="36" t="str">
        <f aca="false">IF('WIP Schedule'!B30="","",'WIP Schedule'!B30)</f>
        <v/>
      </c>
      <c r="C34" s="37" t="str">
        <f aca="false">IF(A34="","",COUNTIF(D34:J34,"FLAG"))</f>
        <v/>
      </c>
      <c r="D34" s="38" t="str">
        <f aca="false">IF('WIP Schedule'!G30&lt;=0,"",IF('WIP Schedule'!P30/'WIP Schedule'!G30&gt;$C$4,"FLAG",""))</f>
        <v/>
      </c>
      <c r="E34" s="38" t="str">
        <f aca="false">IF('WIP Schedule'!G30&lt;=0,"",IF('WIP Schedule'!O30/'WIP Schedule'!G30&gt;$C$5,"FLAG",""))</f>
        <v/>
      </c>
      <c r="F34" s="38" t="str">
        <f aca="false">IF(AND('WIP Schedule'!G30&gt;0,'WIP Schedule'!Q30-'WIP Schedule'!R30&gt;$C$6),"FLAG","")</f>
        <v/>
      </c>
      <c r="G34" s="38" t="str">
        <f aca="false">IF(AND('WIP Schedule'!K30&gt;0,'WIP Schedule'!K30='WIP Schedule'!H30,'WIP Schedule'!L30&gt;0.25),"FLAG","")</f>
        <v/>
      </c>
      <c r="H34" s="38" t="str">
        <f aca="true">IF(AND(ISNUMBER('WIP Schedule'!U30),TODAY()-'WIP Schedule'!U30&gt;$C$7),"FLAG","")</f>
        <v/>
      </c>
      <c r="I34" s="38" t="str">
        <f aca="false">IF(AND('WIP Schedule'!L30&gt;=0.95,'WIP Schedule'!L30&lt;1),"FLAG","")</f>
        <v/>
      </c>
      <c r="J34" s="38" t="str">
        <f aca="false">IF(AND('WIP Schedule'!I30&gt;0,'WIP Schedule'!G30=0),"FLAG","")</f>
        <v/>
      </c>
    </row>
    <row r="35" customFormat="false" ht="15" hidden="false" customHeight="false" outlineLevel="0" collapsed="false">
      <c r="A35" s="39" t="str">
        <f aca="false">IF('WIP Schedule'!A31="","",'WIP Schedule'!A31)</f>
        <v/>
      </c>
      <c r="B35" s="39" t="str">
        <f aca="false">IF('WIP Schedule'!B31="","",'WIP Schedule'!B31)</f>
        <v/>
      </c>
      <c r="C35" s="40" t="str">
        <f aca="false">IF(A35="","",COUNTIF(D35:J35,"FLAG"))</f>
        <v/>
      </c>
      <c r="D35" s="41" t="str">
        <f aca="false">IF('WIP Schedule'!G31&lt;=0,"",IF('WIP Schedule'!P31/'WIP Schedule'!G31&gt;$C$4,"FLAG",""))</f>
        <v/>
      </c>
      <c r="E35" s="41" t="str">
        <f aca="false">IF('WIP Schedule'!G31&lt;=0,"",IF('WIP Schedule'!O31/'WIP Schedule'!G31&gt;$C$5,"FLAG",""))</f>
        <v/>
      </c>
      <c r="F35" s="41" t="str">
        <f aca="false">IF(AND('WIP Schedule'!G31&gt;0,'WIP Schedule'!Q31-'WIP Schedule'!R31&gt;$C$6),"FLAG","")</f>
        <v/>
      </c>
      <c r="G35" s="41" t="str">
        <f aca="false">IF(AND('WIP Schedule'!K31&gt;0,'WIP Schedule'!K31='WIP Schedule'!H31,'WIP Schedule'!L31&gt;0.25),"FLAG","")</f>
        <v/>
      </c>
      <c r="H35" s="41" t="str">
        <f aca="true">IF(AND(ISNUMBER('WIP Schedule'!U31),TODAY()-'WIP Schedule'!U31&gt;$C$7),"FLAG","")</f>
        <v/>
      </c>
      <c r="I35" s="41" t="str">
        <f aca="false">IF(AND('WIP Schedule'!L31&gt;=0.95,'WIP Schedule'!L31&lt;1),"FLAG","")</f>
        <v/>
      </c>
      <c r="J35" s="41" t="str">
        <f aca="false">IF(AND('WIP Schedule'!I31&gt;0,'WIP Schedule'!G31=0),"FLAG","")</f>
        <v/>
      </c>
    </row>
    <row r="36" customFormat="false" ht="15" hidden="false" customHeight="false" outlineLevel="0" collapsed="false">
      <c r="A36" s="36" t="str">
        <f aca="false">IF('WIP Schedule'!A32="","",'WIP Schedule'!A32)</f>
        <v/>
      </c>
      <c r="B36" s="36" t="str">
        <f aca="false">IF('WIP Schedule'!B32="","",'WIP Schedule'!B32)</f>
        <v/>
      </c>
      <c r="C36" s="37" t="str">
        <f aca="false">IF(A36="","",COUNTIF(D36:J36,"FLAG"))</f>
        <v/>
      </c>
      <c r="D36" s="38" t="str">
        <f aca="false">IF('WIP Schedule'!G32&lt;=0,"",IF('WIP Schedule'!P32/'WIP Schedule'!G32&gt;$C$4,"FLAG",""))</f>
        <v/>
      </c>
      <c r="E36" s="38" t="str">
        <f aca="false">IF('WIP Schedule'!G32&lt;=0,"",IF('WIP Schedule'!O32/'WIP Schedule'!G32&gt;$C$5,"FLAG",""))</f>
        <v/>
      </c>
      <c r="F36" s="38" t="str">
        <f aca="false">IF(AND('WIP Schedule'!G32&gt;0,'WIP Schedule'!Q32-'WIP Schedule'!R32&gt;$C$6),"FLAG","")</f>
        <v/>
      </c>
      <c r="G36" s="38" t="str">
        <f aca="false">IF(AND('WIP Schedule'!K32&gt;0,'WIP Schedule'!K32='WIP Schedule'!H32,'WIP Schedule'!L32&gt;0.25),"FLAG","")</f>
        <v/>
      </c>
      <c r="H36" s="38" t="str">
        <f aca="true">IF(AND(ISNUMBER('WIP Schedule'!U32),TODAY()-'WIP Schedule'!U32&gt;$C$7),"FLAG","")</f>
        <v/>
      </c>
      <c r="I36" s="38" t="str">
        <f aca="false">IF(AND('WIP Schedule'!L32&gt;=0.95,'WIP Schedule'!L32&lt;1),"FLAG","")</f>
        <v/>
      </c>
      <c r="J36" s="38" t="str">
        <f aca="false">IF(AND('WIP Schedule'!I32&gt;0,'WIP Schedule'!G32=0),"FLAG","")</f>
        <v/>
      </c>
    </row>
    <row r="39" customFormat="false" ht="15" hidden="false" customHeight="false" outlineLevel="0" collapsed="false">
      <c r="B39" s="30" t="s">
        <v>105</v>
      </c>
    </row>
    <row r="40" customFormat="false" ht="24" hidden="false" customHeight="true" outlineLevel="0" collapsed="false">
      <c r="B40" s="42" t="s">
        <v>106</v>
      </c>
      <c r="C40" s="42"/>
      <c r="D40" s="42"/>
      <c r="E40" s="42"/>
      <c r="F40" s="42"/>
      <c r="G40" s="42"/>
      <c r="H40" s="42"/>
      <c r="I40" s="42"/>
      <c r="J40" s="42"/>
    </row>
    <row r="41" customFormat="false" ht="24" hidden="false" customHeight="true" outlineLevel="0" collapsed="false">
      <c r="B41" s="42" t="s">
        <v>107</v>
      </c>
      <c r="C41" s="42"/>
      <c r="D41" s="42"/>
      <c r="E41" s="42"/>
      <c r="F41" s="42"/>
      <c r="G41" s="42"/>
      <c r="H41" s="42"/>
      <c r="I41" s="42"/>
      <c r="J41" s="42"/>
    </row>
    <row r="42" customFormat="false" ht="24" hidden="false" customHeight="true" outlineLevel="0" collapsed="false">
      <c r="B42" s="42" t="s">
        <v>108</v>
      </c>
      <c r="C42" s="42"/>
      <c r="D42" s="42"/>
      <c r="E42" s="42"/>
      <c r="F42" s="42"/>
      <c r="G42" s="42"/>
      <c r="H42" s="42"/>
      <c r="I42" s="42"/>
      <c r="J42" s="42"/>
    </row>
    <row r="43" customFormat="false" ht="24" hidden="false" customHeight="true" outlineLevel="0" collapsed="false">
      <c r="B43" s="42" t="s">
        <v>109</v>
      </c>
      <c r="C43" s="42"/>
      <c r="D43" s="42"/>
      <c r="E43" s="42"/>
      <c r="F43" s="42"/>
      <c r="G43" s="42"/>
      <c r="H43" s="42"/>
      <c r="I43" s="42"/>
      <c r="J43" s="42"/>
    </row>
    <row r="44" customFormat="false" ht="24" hidden="false" customHeight="true" outlineLevel="0" collapsed="false">
      <c r="B44" s="42" t="s">
        <v>110</v>
      </c>
      <c r="C44" s="42"/>
      <c r="D44" s="42"/>
      <c r="E44" s="42"/>
      <c r="F44" s="42"/>
      <c r="G44" s="42"/>
      <c r="H44" s="42"/>
      <c r="I44" s="42"/>
      <c r="J44" s="42"/>
    </row>
    <row r="45" customFormat="false" ht="24" hidden="false" customHeight="true" outlineLevel="0" collapsed="false">
      <c r="B45" s="42" t="s">
        <v>111</v>
      </c>
      <c r="C45" s="42"/>
      <c r="D45" s="42"/>
      <c r="E45" s="42"/>
      <c r="F45" s="42"/>
      <c r="G45" s="42"/>
      <c r="H45" s="42"/>
      <c r="I45" s="42"/>
      <c r="J45" s="42"/>
    </row>
    <row r="46" customFormat="false" ht="24" hidden="false" customHeight="true" outlineLevel="0" collapsed="false">
      <c r="B46" s="42" t="s">
        <v>112</v>
      </c>
      <c r="C46" s="42"/>
      <c r="D46" s="42"/>
      <c r="E46" s="42"/>
      <c r="F46" s="42"/>
      <c r="G46" s="42"/>
      <c r="H46" s="42"/>
      <c r="I46" s="42"/>
      <c r="J46" s="42"/>
    </row>
  </sheetData>
  <mergeCells count="8">
    <mergeCell ref="A1:L1"/>
    <mergeCell ref="B40:J40"/>
    <mergeCell ref="B41:J41"/>
    <mergeCell ref="B42:J42"/>
    <mergeCell ref="B43:J43"/>
    <mergeCell ref="B44:J44"/>
    <mergeCell ref="B45:J45"/>
    <mergeCell ref="B46:J46"/>
  </mergeCells>
  <printOptions headings="false" gridLines="false" gridLinesSet="true" horizontalCentered="false" verticalCentered="false"/>
  <pageMargins left="0.3" right="0.3" top="0.4" bottom="0.4"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The Harbor Group  |  theharbor.group&amp;R&amp;8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3"/>
    <col collapsed="false" customWidth="true" hidden="false" outlineLevel="0" max="15" min="3" style="0" width="12"/>
  </cols>
  <sheetData>
    <row r="1" customFormat="false" ht="30" hidden="false" customHeight="true" outlineLevel="0" collapsed="false">
      <c r="A1" s="1" t="s">
        <v>113</v>
      </c>
      <c r="B1" s="1"/>
      <c r="C1" s="1"/>
      <c r="D1" s="1"/>
      <c r="E1" s="1"/>
      <c r="F1" s="1"/>
      <c r="G1" s="1"/>
      <c r="H1" s="1"/>
      <c r="I1" s="1"/>
      <c r="J1" s="1"/>
      <c r="K1" s="1"/>
      <c r="L1" s="1"/>
      <c r="M1" s="1"/>
      <c r="N1" s="1"/>
      <c r="O1" s="1"/>
    </row>
    <row r="2" customFormat="false" ht="15" hidden="false" customHeight="false" outlineLevel="0" collapsed="false">
      <c r="A2" s="2"/>
    </row>
    <row r="4" customFormat="false" ht="15" hidden="false" customHeight="false" outlineLevel="0" collapsed="false">
      <c r="A4" s="11" t="s">
        <v>114</v>
      </c>
      <c r="B4" s="11"/>
      <c r="C4" s="11"/>
      <c r="D4" s="11"/>
      <c r="E4" s="11"/>
      <c r="F4" s="11"/>
      <c r="G4" s="11"/>
      <c r="H4" s="11"/>
      <c r="I4" s="11"/>
      <c r="J4" s="11"/>
    </row>
    <row r="7" customFormat="false" ht="15" hidden="false" customHeight="false" outlineLevel="0" collapsed="false">
      <c r="A7" s="43" t="s">
        <v>115</v>
      </c>
      <c r="B7" s="44"/>
      <c r="C7" s="45" t="s">
        <v>116</v>
      </c>
      <c r="D7" s="45" t="s">
        <v>117</v>
      </c>
      <c r="E7" s="45" t="s">
        <v>118</v>
      </c>
      <c r="F7" s="45" t="s">
        <v>119</v>
      </c>
      <c r="G7" s="45" t="s">
        <v>120</v>
      </c>
      <c r="H7" s="45" t="s">
        <v>121</v>
      </c>
      <c r="I7" s="45" t="s">
        <v>122</v>
      </c>
      <c r="J7" s="45" t="s">
        <v>123</v>
      </c>
      <c r="K7" s="45" t="s">
        <v>124</v>
      </c>
      <c r="L7" s="45" t="s">
        <v>125</v>
      </c>
      <c r="M7" s="45" t="s">
        <v>126</v>
      </c>
      <c r="N7" s="45" t="s">
        <v>127</v>
      </c>
      <c r="O7" s="45" t="s">
        <v>128</v>
      </c>
    </row>
    <row r="8" customFormat="false" ht="15" hidden="false" customHeight="false" outlineLevel="0" collapsed="false">
      <c r="A8" s="2" t="s">
        <v>129</v>
      </c>
      <c r="C8" s="46"/>
      <c r="D8" s="46"/>
      <c r="E8" s="46"/>
      <c r="F8" s="46"/>
      <c r="G8" s="46"/>
      <c r="H8" s="46"/>
      <c r="I8" s="46"/>
      <c r="J8" s="46"/>
      <c r="K8" s="46"/>
      <c r="L8" s="46"/>
      <c r="M8" s="46"/>
      <c r="N8" s="46"/>
      <c r="O8" s="46"/>
    </row>
    <row r="9" customFormat="false" ht="15" hidden="false" customHeight="false" outlineLevel="0" collapsed="false">
      <c r="A9" s="47" t="s">
        <v>130</v>
      </c>
      <c r="B9" s="48"/>
      <c r="C9" s="48"/>
      <c r="D9" s="48"/>
      <c r="E9" s="48"/>
      <c r="F9" s="48"/>
      <c r="G9" s="48"/>
      <c r="H9" s="48"/>
      <c r="I9" s="48"/>
      <c r="J9" s="48"/>
      <c r="K9" s="48"/>
      <c r="L9" s="48"/>
      <c r="M9" s="48"/>
      <c r="N9" s="48"/>
      <c r="O9" s="48"/>
    </row>
    <row r="10" customFormat="false" ht="15" hidden="false" customHeight="false" outlineLevel="0" collapsed="false">
      <c r="A10" s="49" t="s">
        <v>131</v>
      </c>
      <c r="C10" s="15"/>
      <c r="D10" s="15"/>
      <c r="E10" s="15"/>
      <c r="F10" s="15"/>
      <c r="G10" s="15"/>
      <c r="H10" s="15"/>
      <c r="I10" s="15"/>
      <c r="J10" s="15"/>
      <c r="K10" s="15"/>
      <c r="L10" s="15"/>
      <c r="M10" s="15"/>
      <c r="N10" s="15"/>
      <c r="O10" s="15"/>
    </row>
    <row r="11" customFormat="false" ht="15" hidden="false" customHeight="false" outlineLevel="0" collapsed="false">
      <c r="A11" s="49" t="s">
        <v>132</v>
      </c>
      <c r="C11" s="15"/>
      <c r="D11" s="15"/>
      <c r="E11" s="15"/>
      <c r="F11" s="15"/>
      <c r="G11" s="15"/>
      <c r="H11" s="15"/>
      <c r="I11" s="15"/>
      <c r="J11" s="15"/>
      <c r="K11" s="15"/>
      <c r="L11" s="15"/>
      <c r="M11" s="15"/>
      <c r="N11" s="15"/>
      <c r="O11" s="15"/>
    </row>
    <row r="12" customFormat="false" ht="15" hidden="false" customHeight="false" outlineLevel="0" collapsed="false">
      <c r="A12" s="49" t="s">
        <v>133</v>
      </c>
      <c r="C12" s="15"/>
      <c r="D12" s="15"/>
      <c r="E12" s="15"/>
      <c r="F12" s="15"/>
      <c r="G12" s="15"/>
      <c r="H12" s="15"/>
      <c r="I12" s="15"/>
      <c r="J12" s="15"/>
      <c r="K12" s="15"/>
      <c r="L12" s="15"/>
      <c r="M12" s="15"/>
      <c r="N12" s="15"/>
      <c r="O12" s="15"/>
    </row>
    <row r="13" customFormat="false" ht="15" hidden="false" customHeight="false" outlineLevel="0" collapsed="false">
      <c r="A13" s="49" t="s">
        <v>134</v>
      </c>
      <c r="C13" s="15"/>
      <c r="D13" s="15"/>
      <c r="E13" s="15"/>
      <c r="F13" s="15"/>
      <c r="G13" s="15"/>
      <c r="H13" s="15"/>
      <c r="I13" s="15"/>
      <c r="J13" s="15"/>
      <c r="K13" s="15"/>
      <c r="L13" s="15"/>
      <c r="M13" s="15"/>
      <c r="N13" s="15"/>
      <c r="O13" s="15"/>
    </row>
    <row r="14" customFormat="false" ht="15" hidden="false" customHeight="false" outlineLevel="0" collapsed="false">
      <c r="A14" s="49" t="s">
        <v>135</v>
      </c>
      <c r="C14" s="15"/>
      <c r="D14" s="15"/>
      <c r="E14" s="15"/>
      <c r="F14" s="15"/>
      <c r="G14" s="15"/>
      <c r="H14" s="15"/>
      <c r="I14" s="15"/>
      <c r="J14" s="15"/>
      <c r="K14" s="15"/>
      <c r="L14" s="15"/>
      <c r="M14" s="15"/>
      <c r="N14" s="15"/>
      <c r="O14" s="15"/>
    </row>
    <row r="15" customFormat="false" ht="15" hidden="false" customHeight="false" outlineLevel="0" collapsed="false">
      <c r="A15" s="5" t="s">
        <v>136</v>
      </c>
      <c r="C15" s="50" t="n">
        <f aca="false">SUM(C10:C14)</f>
        <v>0</v>
      </c>
      <c r="D15" s="50" t="n">
        <f aca="false">SUM(D10:D14)</f>
        <v>0</v>
      </c>
      <c r="E15" s="50" t="n">
        <f aca="false">SUM(E10:E14)</f>
        <v>0</v>
      </c>
      <c r="F15" s="50" t="n">
        <f aca="false">SUM(F10:F14)</f>
        <v>0</v>
      </c>
      <c r="G15" s="50" t="n">
        <f aca="false">SUM(G10:G14)</f>
        <v>0</v>
      </c>
      <c r="H15" s="50" t="n">
        <f aca="false">SUM(H10:H14)</f>
        <v>0</v>
      </c>
      <c r="I15" s="50" t="n">
        <f aca="false">SUM(I10:I14)</f>
        <v>0</v>
      </c>
      <c r="J15" s="50" t="n">
        <f aca="false">SUM(J10:J14)</f>
        <v>0</v>
      </c>
      <c r="K15" s="50" t="n">
        <f aca="false">SUM(K10:K14)</f>
        <v>0</v>
      </c>
      <c r="L15" s="50" t="n">
        <f aca="false">SUM(L10:L14)</f>
        <v>0</v>
      </c>
      <c r="M15" s="50" t="n">
        <f aca="false">SUM(M10:M14)</f>
        <v>0</v>
      </c>
      <c r="N15" s="50" t="n">
        <f aca="false">SUM(N10:N14)</f>
        <v>0</v>
      </c>
      <c r="O15" s="50" t="n">
        <f aca="false">SUM(O10:O14)</f>
        <v>0</v>
      </c>
    </row>
    <row r="17" customFormat="false" ht="15" hidden="false" customHeight="false" outlineLevel="0" collapsed="false">
      <c r="A17" s="47" t="s">
        <v>137</v>
      </c>
      <c r="B17" s="48"/>
      <c r="C17" s="48"/>
      <c r="D17" s="48"/>
      <c r="E17" s="48"/>
      <c r="F17" s="48"/>
      <c r="G17" s="48"/>
      <c r="H17" s="48"/>
      <c r="I17" s="48"/>
      <c r="J17" s="48"/>
      <c r="K17" s="48"/>
      <c r="L17" s="48"/>
      <c r="M17" s="48"/>
      <c r="N17" s="48"/>
      <c r="O17" s="48"/>
    </row>
    <row r="18" customFormat="false" ht="15" hidden="false" customHeight="false" outlineLevel="0" collapsed="false">
      <c r="A18" s="49" t="s">
        <v>138</v>
      </c>
      <c r="C18" s="15"/>
      <c r="D18" s="15"/>
      <c r="E18" s="15"/>
      <c r="F18" s="15"/>
      <c r="G18" s="15"/>
      <c r="H18" s="15"/>
      <c r="I18" s="15"/>
      <c r="J18" s="15"/>
      <c r="K18" s="15"/>
      <c r="L18" s="15"/>
      <c r="M18" s="15"/>
      <c r="N18" s="15"/>
      <c r="O18" s="15"/>
    </row>
    <row r="19" customFormat="false" ht="15" hidden="false" customHeight="false" outlineLevel="0" collapsed="false">
      <c r="A19" s="49" t="s">
        <v>139</v>
      </c>
      <c r="C19" s="15"/>
      <c r="D19" s="15"/>
      <c r="E19" s="15"/>
      <c r="F19" s="15"/>
      <c r="G19" s="15"/>
      <c r="H19" s="15"/>
      <c r="I19" s="15"/>
      <c r="J19" s="15"/>
      <c r="K19" s="15"/>
      <c r="L19" s="15"/>
      <c r="M19" s="15"/>
      <c r="N19" s="15"/>
      <c r="O19" s="15"/>
    </row>
    <row r="20" customFormat="false" ht="15" hidden="false" customHeight="false" outlineLevel="0" collapsed="false">
      <c r="A20" s="49" t="s">
        <v>140</v>
      </c>
      <c r="C20" s="15"/>
      <c r="D20" s="15"/>
      <c r="E20" s="15"/>
      <c r="F20" s="15"/>
      <c r="G20" s="15"/>
      <c r="H20" s="15"/>
      <c r="I20" s="15"/>
      <c r="J20" s="15"/>
      <c r="K20" s="15"/>
      <c r="L20" s="15"/>
      <c r="M20" s="15"/>
      <c r="N20" s="15"/>
      <c r="O20" s="15"/>
    </row>
    <row r="21" customFormat="false" ht="15" hidden="false" customHeight="false" outlineLevel="0" collapsed="false">
      <c r="A21" s="49" t="s">
        <v>141</v>
      </c>
      <c r="C21" s="15"/>
      <c r="D21" s="15"/>
      <c r="E21" s="15"/>
      <c r="F21" s="15"/>
      <c r="G21" s="15"/>
      <c r="H21" s="15"/>
      <c r="I21" s="15"/>
      <c r="J21" s="15"/>
      <c r="K21" s="15"/>
      <c r="L21" s="15"/>
      <c r="M21" s="15"/>
      <c r="N21" s="15"/>
      <c r="O21" s="15"/>
    </row>
    <row r="22" customFormat="false" ht="15" hidden="false" customHeight="false" outlineLevel="0" collapsed="false">
      <c r="A22" s="49" t="s">
        <v>142</v>
      </c>
      <c r="C22" s="15"/>
      <c r="D22" s="15"/>
      <c r="E22" s="15"/>
      <c r="F22" s="15"/>
      <c r="G22" s="15"/>
      <c r="H22" s="15"/>
      <c r="I22" s="15"/>
      <c r="J22" s="15"/>
      <c r="K22" s="15"/>
      <c r="L22" s="15"/>
      <c r="M22" s="15"/>
      <c r="N22" s="15"/>
      <c r="O22" s="15"/>
    </row>
    <row r="23" customFormat="false" ht="15" hidden="false" customHeight="false" outlineLevel="0" collapsed="false">
      <c r="A23" s="49" t="s">
        <v>143</v>
      </c>
      <c r="C23" s="15"/>
      <c r="D23" s="15"/>
      <c r="E23" s="15"/>
      <c r="F23" s="15"/>
      <c r="G23" s="15"/>
      <c r="H23" s="15"/>
      <c r="I23" s="15"/>
      <c r="J23" s="15"/>
      <c r="K23" s="15"/>
      <c r="L23" s="15"/>
      <c r="M23" s="15"/>
      <c r="N23" s="15"/>
      <c r="O23" s="15"/>
    </row>
    <row r="24" customFormat="false" ht="15" hidden="false" customHeight="false" outlineLevel="0" collapsed="false">
      <c r="A24" s="49" t="s">
        <v>144</v>
      </c>
      <c r="C24" s="15"/>
      <c r="D24" s="15"/>
      <c r="E24" s="15"/>
      <c r="F24" s="15"/>
      <c r="G24" s="15"/>
      <c r="H24" s="15"/>
      <c r="I24" s="15"/>
      <c r="J24" s="15"/>
      <c r="K24" s="15"/>
      <c r="L24" s="15"/>
      <c r="M24" s="15"/>
      <c r="N24" s="15"/>
      <c r="O24" s="15"/>
    </row>
    <row r="25" customFormat="false" ht="15" hidden="false" customHeight="false" outlineLevel="0" collapsed="false">
      <c r="A25" s="5" t="s">
        <v>145</v>
      </c>
      <c r="C25" s="50" t="n">
        <f aca="false">SUM(C18:C24)</f>
        <v>0</v>
      </c>
      <c r="D25" s="50" t="n">
        <f aca="false">SUM(D18:D24)</f>
        <v>0</v>
      </c>
      <c r="E25" s="50" t="n">
        <f aca="false">SUM(E18:E24)</f>
        <v>0</v>
      </c>
      <c r="F25" s="50" t="n">
        <f aca="false">SUM(F18:F24)</f>
        <v>0</v>
      </c>
      <c r="G25" s="50" t="n">
        <f aca="false">SUM(G18:G24)</f>
        <v>0</v>
      </c>
      <c r="H25" s="50" t="n">
        <f aca="false">SUM(H18:H24)</f>
        <v>0</v>
      </c>
      <c r="I25" s="50" t="n">
        <f aca="false">SUM(I18:I24)</f>
        <v>0</v>
      </c>
      <c r="J25" s="50" t="n">
        <f aca="false">SUM(J18:J24)</f>
        <v>0</v>
      </c>
      <c r="K25" s="50" t="n">
        <f aca="false">SUM(K18:K24)</f>
        <v>0</v>
      </c>
      <c r="L25" s="50" t="n">
        <f aca="false">SUM(L18:L24)</f>
        <v>0</v>
      </c>
      <c r="M25" s="50" t="n">
        <f aca="false">SUM(M18:M24)</f>
        <v>0</v>
      </c>
      <c r="N25" s="50" t="n">
        <f aca="false">SUM(N18:N24)</f>
        <v>0</v>
      </c>
      <c r="O25" s="50" t="n">
        <f aca="false">SUM(O18:O24)</f>
        <v>0</v>
      </c>
    </row>
    <row r="27" customFormat="false" ht="15" hidden="false" customHeight="false" outlineLevel="0" collapsed="false">
      <c r="A27" s="5" t="s">
        <v>146</v>
      </c>
      <c r="C27" s="50" t="n">
        <f aca="false">C15-C25</f>
        <v>0</v>
      </c>
      <c r="D27" s="50" t="n">
        <f aca="false">D15-D25</f>
        <v>0</v>
      </c>
      <c r="E27" s="50" t="n">
        <f aca="false">E15-E25</f>
        <v>0</v>
      </c>
      <c r="F27" s="50" t="n">
        <f aca="false">F15-F25</f>
        <v>0</v>
      </c>
      <c r="G27" s="50" t="n">
        <f aca="false">G15-G25</f>
        <v>0</v>
      </c>
      <c r="H27" s="50" t="n">
        <f aca="false">H15-H25</f>
        <v>0</v>
      </c>
      <c r="I27" s="50" t="n">
        <f aca="false">I15-I25</f>
        <v>0</v>
      </c>
      <c r="J27" s="50" t="n">
        <f aca="false">J15-J25</f>
        <v>0</v>
      </c>
      <c r="K27" s="50" t="n">
        <f aca="false">K15-K25</f>
        <v>0</v>
      </c>
      <c r="L27" s="50" t="n">
        <f aca="false">L15-L25</f>
        <v>0</v>
      </c>
      <c r="M27" s="50" t="n">
        <f aca="false">M15-M25</f>
        <v>0</v>
      </c>
      <c r="N27" s="50" t="n">
        <f aca="false">N15-N25</f>
        <v>0</v>
      </c>
      <c r="O27" s="50" t="n">
        <f aca="false">O15-O25</f>
        <v>0</v>
      </c>
    </row>
    <row r="29" customFormat="false" ht="15" hidden="false" customHeight="false" outlineLevel="0" collapsed="false">
      <c r="A29" s="49" t="s">
        <v>147</v>
      </c>
      <c r="C29" s="15"/>
      <c r="D29" s="16" t="n">
        <f aca="false">C30</f>
        <v>0</v>
      </c>
      <c r="E29" s="16" t="n">
        <f aca="false">D30</f>
        <v>0</v>
      </c>
      <c r="F29" s="16" t="n">
        <f aca="false">E30</f>
        <v>0</v>
      </c>
      <c r="G29" s="16" t="n">
        <f aca="false">F30</f>
        <v>0</v>
      </c>
      <c r="H29" s="16" t="n">
        <f aca="false">G30</f>
        <v>0</v>
      </c>
      <c r="I29" s="16" t="n">
        <f aca="false">H30</f>
        <v>0</v>
      </c>
      <c r="J29" s="16" t="n">
        <f aca="false">I30</f>
        <v>0</v>
      </c>
      <c r="K29" s="16" t="n">
        <f aca="false">J30</f>
        <v>0</v>
      </c>
      <c r="L29" s="16" t="n">
        <f aca="false">K30</f>
        <v>0</v>
      </c>
      <c r="M29" s="16" t="n">
        <f aca="false">L30</f>
        <v>0</v>
      </c>
      <c r="N29" s="16" t="n">
        <f aca="false">M30</f>
        <v>0</v>
      </c>
      <c r="O29" s="16" t="n">
        <f aca="false">N30</f>
        <v>0</v>
      </c>
    </row>
    <row r="30" customFormat="false" ht="15" hidden="false" customHeight="false" outlineLevel="0" collapsed="false">
      <c r="A30" s="5" t="s">
        <v>148</v>
      </c>
      <c r="C30" s="22" t="n">
        <f aca="false">C29+C27</f>
        <v>0</v>
      </c>
      <c r="D30" s="22" t="n">
        <f aca="false">D29+D27</f>
        <v>0</v>
      </c>
      <c r="E30" s="22" t="n">
        <f aca="false">E29+E27</f>
        <v>0</v>
      </c>
      <c r="F30" s="22" t="n">
        <f aca="false">F29+F27</f>
        <v>0</v>
      </c>
      <c r="G30" s="22" t="n">
        <f aca="false">G29+G27</f>
        <v>0</v>
      </c>
      <c r="H30" s="22" t="n">
        <f aca="false">H29+H27</f>
        <v>0</v>
      </c>
      <c r="I30" s="22" t="n">
        <f aca="false">I29+I27</f>
        <v>0</v>
      </c>
      <c r="J30" s="22" t="n">
        <f aca="false">J29+J27</f>
        <v>0</v>
      </c>
      <c r="K30" s="22" t="n">
        <f aca="false">K29+K27</f>
        <v>0</v>
      </c>
      <c r="L30" s="22" t="n">
        <f aca="false">L29+L27</f>
        <v>0</v>
      </c>
      <c r="M30" s="22" t="n">
        <f aca="false">M29+M27</f>
        <v>0</v>
      </c>
      <c r="N30" s="22" t="n">
        <f aca="false">N29+N27</f>
        <v>0</v>
      </c>
      <c r="O30" s="22" t="n">
        <f aca="false">O29+O27</f>
        <v>0</v>
      </c>
    </row>
    <row r="31" customFormat="false" ht="15" hidden="false" customHeight="false" outlineLevel="0" collapsed="false">
      <c r="A31" s="49" t="s">
        <v>149</v>
      </c>
      <c r="C31" s="15"/>
      <c r="D31" s="15"/>
      <c r="E31" s="15"/>
      <c r="F31" s="15"/>
      <c r="G31" s="15"/>
      <c r="H31" s="15"/>
      <c r="I31" s="15"/>
      <c r="J31" s="15"/>
      <c r="K31" s="15"/>
      <c r="L31" s="15"/>
      <c r="M31" s="15"/>
      <c r="N31" s="15"/>
      <c r="O31" s="15"/>
    </row>
    <row r="32" customFormat="false" ht="15" hidden="false" customHeight="false" outlineLevel="0" collapsed="false">
      <c r="A32" s="5" t="s">
        <v>150</v>
      </c>
      <c r="C32" s="50" t="n">
        <f aca="false">C30+C31</f>
        <v>0</v>
      </c>
      <c r="D32" s="50" t="n">
        <f aca="false">D30+D31</f>
        <v>0</v>
      </c>
      <c r="E32" s="50" t="n">
        <f aca="false">E30+E31</f>
        <v>0</v>
      </c>
      <c r="F32" s="50" t="n">
        <f aca="false">F30+F31</f>
        <v>0</v>
      </c>
      <c r="G32" s="50" t="n">
        <f aca="false">G30+G31</f>
        <v>0</v>
      </c>
      <c r="H32" s="50" t="n">
        <f aca="false">H30+H31</f>
        <v>0</v>
      </c>
      <c r="I32" s="50" t="n">
        <f aca="false">I30+I31</f>
        <v>0</v>
      </c>
      <c r="J32" s="50" t="n">
        <f aca="false">J30+J31</f>
        <v>0</v>
      </c>
      <c r="K32" s="50" t="n">
        <f aca="false">K30+K31</f>
        <v>0</v>
      </c>
      <c r="L32" s="50" t="n">
        <f aca="false">L30+L31</f>
        <v>0</v>
      </c>
      <c r="M32" s="50" t="n">
        <f aca="false">M30+M31</f>
        <v>0</v>
      </c>
      <c r="N32" s="50" t="n">
        <f aca="false">N30+N31</f>
        <v>0</v>
      </c>
      <c r="O32" s="50" t="n">
        <f aca="false">O30+O31</f>
        <v>0</v>
      </c>
    </row>
    <row r="34" customFormat="false" ht="15" hidden="false" customHeight="false" outlineLevel="0" collapsed="false">
      <c r="A34" s="30" t="s">
        <v>151</v>
      </c>
    </row>
    <row r="35" customFormat="false" ht="15" hidden="false" customHeight="false" outlineLevel="0" collapsed="false">
      <c r="A35" s="49" t="s">
        <v>152</v>
      </c>
      <c r="C35" s="27" t="n">
        <f aca="false">'WIP Schedule'!P33</f>
        <v>240000</v>
      </c>
    </row>
    <row r="36" customFormat="false" ht="15" hidden="false" customHeight="false" outlineLevel="0" collapsed="false">
      <c r="A36" s="49" t="s">
        <v>153</v>
      </c>
      <c r="C36" s="27" t="n">
        <f aca="false">'WIP Schedule'!O33</f>
        <v>157500</v>
      </c>
    </row>
    <row r="37" customFormat="false" ht="15" hidden="false" customHeight="false" outlineLevel="0" collapsed="false">
      <c r="A37" s="49" t="s">
        <v>154</v>
      </c>
      <c r="C37" s="27" t="n">
        <f aca="false">'WIP Schedule'!T33</f>
        <v>304000</v>
      </c>
    </row>
    <row r="38" customFormat="false" ht="15" hidden="false" customHeight="false" outlineLevel="0" collapsed="false">
      <c r="A38" s="49" t="s">
        <v>155</v>
      </c>
      <c r="C38" s="27" t="n">
        <f aca="false">'WIP Schedule'!J33</f>
        <v>1258125</v>
      </c>
    </row>
    <row r="40" customFormat="false" ht="15" hidden="false" customHeight="false" outlineLevel="0" collapsed="false">
      <c r="A40" s="11" t="s">
        <v>156</v>
      </c>
      <c r="B40" s="11"/>
      <c r="C40" s="11"/>
      <c r="D40" s="11"/>
      <c r="E40" s="11"/>
      <c r="F40" s="11"/>
      <c r="G40" s="11"/>
      <c r="H40" s="11"/>
      <c r="I40" s="11"/>
    </row>
  </sheetData>
  <mergeCells count="3">
    <mergeCell ref="A1:O1"/>
    <mergeCell ref="A4:J4"/>
    <mergeCell ref="A40:I40"/>
  </mergeCells>
  <printOptions headings="false" gridLines="false" gridLinesSet="true" horizontalCentered="false" verticalCentered="false"/>
  <pageMargins left="0.3" right="0.3" top="0.4" bottom="0.4"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The Harbor Group  |  theharbor.group&amp;R&amp;8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2026-09-16T17:31:25Z</dcterms:created>
  <dc:creator>openpyxl</dc:creator>
  <dc:description/>
  <dc:language>en-US</dc:language>
  <cp:lastModifiedBy/>
  <dcterms:modified xsi:type="dcterms:W3CDTF">2026-09-16T17:31:25Z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